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wi\Treasury\IR\Mowi disclosure\Quarterly earnings\2026_Q1\Final\"/>
    </mc:Choice>
  </mc:AlternateContent>
  <xr:revisionPtr revIDLastSave="0" documentId="13_ncr:1_{E8D0EF66-EBC6-4F67-8ACB-AFE9AD49D8A8}" xr6:coauthVersionLast="47" xr6:coauthVersionMax="47" xr10:uidLastSave="{00000000-0000-0000-0000-000000000000}"/>
  <bookViews>
    <workbookView xWindow="-108" yWindow="-108" windowWidth="23256" windowHeight="13896" tabRatio="790" firstSheet="1" activeTab="1" xr2:uid="{00000000-000D-0000-FFFF-FFFF00000000}"/>
  </bookViews>
  <sheets>
    <sheet name="Norway prices_NOK" sheetId="10" state="hidden" r:id="rId1"/>
    <sheet name="vol historisk" sheetId="1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C">#REF!</definedName>
    <definedName name="\e">#N/A</definedName>
    <definedName name="\F">#REF!</definedName>
    <definedName name="\q">[1]MORTGAGE!#REF!</definedName>
    <definedName name="\Z">#REF!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TRAIN" hidden="1">#REF!</definedName>
    <definedName name="__123Graph_ETRAIN" hidden="1">#REF!</definedName>
    <definedName name="__123Graph_X" hidden="1">#REF!</definedName>
    <definedName name="__123Graph_XTRAIN" hidden="1">#REF!</definedName>
    <definedName name="_1b_1">#N/A</definedName>
    <definedName name="_2E_1">#N/A</definedName>
    <definedName name="_3w_1">#N/A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8">#REF!</definedName>
    <definedName name="_act99">#REF!</definedName>
    <definedName name="_BIDDISCOUNT">#REF!</definedName>
    <definedName name="_bud02">#REF!</definedName>
    <definedName name="_discount_matrix">#REF!</definedName>
    <definedName name="_DiscountRate_Matrix">#REF!</definedName>
    <definedName name="_dsc_lookup">#REF!</definedName>
    <definedName name="_Fill" hidden="1">#REF!</definedName>
    <definedName name="_GECCBID">#REF!</definedName>
    <definedName name="_Key1" hidden="1">#REF!</definedName>
    <definedName name="_Key2" hidden="1">#REF!</definedName>
    <definedName name="_Loan_DB">#REF!</definedName>
    <definedName name="_LTV_lookup">#REF!</definedName>
    <definedName name="_ly01">#REF!</definedName>
    <definedName name="_ly02">#REF!</definedName>
    <definedName name="_ly03">#REF!</definedName>
    <definedName name="_ly04">#REF!</definedName>
    <definedName name="_ly05">#REF!</definedName>
    <definedName name="_ly06">#REF!</definedName>
    <definedName name="_ly07">#REF!</definedName>
    <definedName name="_ly08">#REF!</definedName>
    <definedName name="_ly09">#REF!</definedName>
    <definedName name="_ly10">#REF!</definedName>
    <definedName name="_ly11">#REF!</definedName>
    <definedName name="_ly12">#REF!</definedName>
    <definedName name="_mon01">#REF!</definedName>
    <definedName name="_mon02">#REF!</definedName>
    <definedName name="_mon03">#REF!</definedName>
    <definedName name="_mon04">#REF!</definedName>
    <definedName name="_mon05">#REF!</definedName>
    <definedName name="_mon06">#REF!</definedName>
    <definedName name="_mon07">#REF!</definedName>
    <definedName name="_mon08">#REF!</definedName>
    <definedName name="_mon09">#REF!</definedName>
    <definedName name="_mon10">#REF!</definedName>
    <definedName name="_mon11">#REF!</definedName>
    <definedName name="_mon12">#REF!</definedName>
    <definedName name="_Order1" hidden="1">255</definedName>
    <definedName name="_Order2" hidden="1">255</definedName>
    <definedName name="_Sort" hidden="1">#REF!</definedName>
    <definedName name="_Starbuck">#REF!</definedName>
    <definedName name="_TOP1">#REF!</definedName>
    <definedName name="_TOP2">#REF!</definedName>
    <definedName name="_UK1">#REF!</definedName>
    <definedName name="_uk10">#REF!</definedName>
    <definedName name="_uk20">#REF!</definedName>
    <definedName name="_uk5">#REF!</definedName>
    <definedName name="_ukf1">#REF!</definedName>
    <definedName name="_ukf2">#REF!</definedName>
    <definedName name="_US1">#REF!</definedName>
    <definedName name="_US10">#REF!</definedName>
    <definedName name="_us20">#REF!</definedName>
    <definedName name="_us36">#REF!</definedName>
    <definedName name="_US5">#REF!</definedName>
    <definedName name="_USF15">#REF!</definedName>
    <definedName name="_year_start">#REF!</definedName>
    <definedName name="_Year0">#REF!</definedName>
    <definedName name="_year0n">#REF!</definedName>
    <definedName name="_Year10">#REF!</definedName>
    <definedName name="_Year10N">#REF!</definedName>
    <definedName name="_Year11">#REF!</definedName>
    <definedName name="_Year11N">#REF!</definedName>
    <definedName name="_Year1N">#REF!</definedName>
    <definedName name="_Year2">#REF!</definedName>
    <definedName name="_Year2N">#REF!</definedName>
    <definedName name="_Year3">#REF!</definedName>
    <definedName name="_Year3N">#REF!</definedName>
    <definedName name="_Year4">#REF!</definedName>
    <definedName name="_Year4N">#REF!</definedName>
    <definedName name="_Year5">#REF!</definedName>
    <definedName name="_Year5N">#REF!</definedName>
    <definedName name="_Year6">#REF!</definedName>
    <definedName name="_Year6N">#REF!</definedName>
    <definedName name="_Year7">#REF!</definedName>
    <definedName name="_Year7N">#REF!</definedName>
    <definedName name="_Year8">#REF!</definedName>
    <definedName name="_Year8N">#REF!</definedName>
    <definedName name="_Year9">#REF!</definedName>
    <definedName name="_Year9N">#REF!</definedName>
    <definedName name="a" localSheetId="1">{#N/A,#N/A,FALSE,"Aging Summary";#N/A,#N/A,FALSE,"Ratio Analysis";#N/A,#N/A,FALSE,"Test 120 Day Accts";#N/A,#N/A,FALSE,"Tickmarks"}</definedName>
    <definedName name="a">{#N/A,#N/A,FALSE,"Aging Summary";#N/A,#N/A,FALSE,"Ratio Analysis";#N/A,#N/A,FALSE,"Test 120 Day Accts";#N/A,#N/A,FALSE,"Tickmarks"}</definedName>
    <definedName name="A_AddCash">#REF!</definedName>
    <definedName name="A_AddFund_Subject">#REF!</definedName>
    <definedName name="A_AddFundings_Sr1">#REF!</definedName>
    <definedName name="A_AddFundings_Sr2">#REF!</definedName>
    <definedName name="A_AddFundings_Subject">#REF!</definedName>
    <definedName name="A_AddFundTotal_Sr1">#REF!</definedName>
    <definedName name="A_AddFundTotal_Sr2">#REF!</definedName>
    <definedName name="A_AddFundTotal_Subject">#REF!</definedName>
    <definedName name="A_AdditinalFunding_Sr1">#REF!</definedName>
    <definedName name="A_AdditinalFunding_Sr2">#REF!</definedName>
    <definedName name="A_Additional_Funding_Period_Sr1">#REF!</definedName>
    <definedName name="A_Additional_Funding_Period_Sr2">#REF!</definedName>
    <definedName name="A_Additional_Funding_Period_Subject">#REF!</definedName>
    <definedName name="A_AddSP">#REF!</definedName>
    <definedName name="A_Amort_Period">#REF!</definedName>
    <definedName name="A_Amort_Period_Sr1">#REF!</definedName>
    <definedName name="A_Amort_Period_Sr2">#REF!</definedName>
    <definedName name="A_Cap_FY1">#REF!</definedName>
    <definedName name="A_Cap_FY10">#REF!</definedName>
    <definedName name="A_Cap_FY2">#REF!</definedName>
    <definedName name="A_Cap_FY3">#REF!</definedName>
    <definedName name="A_Cap_FY4">#REF!</definedName>
    <definedName name="A_Cap_FY5">#REF!</definedName>
    <definedName name="A_Cap_FY6">#REF!</definedName>
    <definedName name="A_Cap_FY7">#REF!</definedName>
    <definedName name="A_Cap_FY8">#REF!</definedName>
    <definedName name="A_Cap_FY9">#REF!</definedName>
    <definedName name="A_CFParticipation_Sr1">#REF!</definedName>
    <definedName name="A_CFParticipation_Sr2">#REF!</definedName>
    <definedName name="A_CFParticipation_Subject">#REF!</definedName>
    <definedName name="A_CFParticTotal_Sr1">#REF!</definedName>
    <definedName name="A_CFParticTotal_Sr2">#REF!</definedName>
    <definedName name="A_CFParticTotal_Subject">#REF!</definedName>
    <definedName name="A_DefMaint">#REF!</definedName>
    <definedName name="A_Exit_Date">#REF!</definedName>
    <definedName name="A_Exit_Date_Sr1">#REF!</definedName>
    <definedName name="A_Exit_Date_Sr2">#REF!</definedName>
    <definedName name="A_Exit_Date_Subject">#REF!</definedName>
    <definedName name="A_Exit_Strategies">'[2]Input - Scenarios'!$C$19:$C$27</definedName>
    <definedName name="A_Exp_FY0">#REF!</definedName>
    <definedName name="A_Exp_FY1">#REF!</definedName>
    <definedName name="A_Exp_FY10">#REF!</definedName>
    <definedName name="A_Exp_FY2">#REF!</definedName>
    <definedName name="A_Exp_FY3">#REF!</definedName>
    <definedName name="A_Exp_FY4">#REF!</definedName>
    <definedName name="A_Exp_FY5">#REF!</definedName>
    <definedName name="A_Exp_FY6">#REF!</definedName>
    <definedName name="A_Exp_FY7">#REF!</definedName>
    <definedName name="A_Exp_FY8">#REF!</definedName>
    <definedName name="A_Exp_FY9">#REF!</definedName>
    <definedName name="A_Exp_Hist">#REF!</definedName>
    <definedName name="A_ExpenseGrowth">#REF!</definedName>
    <definedName name="A_FlexA_Average">#REF!</definedName>
    <definedName name="A_FlexB_Average">#REF!</definedName>
    <definedName name="A_FlexC_Average">#REF!</definedName>
    <definedName name="A_FlexExpBGrowth">#REF!</definedName>
    <definedName name="A_FlexExpCAmounts">#REF!</definedName>
    <definedName name="A_FlexExpDAmounts">#REF!</definedName>
    <definedName name="A_FlexExpEAmounts">#REF!</definedName>
    <definedName name="A_FlexExpGrowth">#REF!</definedName>
    <definedName name="A_Golf_Dep_Growth">#REF!</definedName>
    <definedName name="A_Golf_Member_Rounds">#REF!</definedName>
    <definedName name="A_Golf_Members">#REF!</definedName>
    <definedName name="A_Golf_New_Members">#REF!</definedName>
    <definedName name="A_Golf_Non_Member_Rounds">#REF!</definedName>
    <definedName name="A_Golf_Total_Rounds">#REF!</definedName>
    <definedName name="A_HCAmort_Sr1">#REF!</definedName>
    <definedName name="A_HCAmort_Sr2">#REF!</definedName>
    <definedName name="A_HCAmort_Subject">#REF!</definedName>
    <definedName name="A_HCAmortPay_Sr1">#REF!</definedName>
    <definedName name="A_HCAmortPay_Sr2">#REF!</definedName>
    <definedName name="A_HCAmortPay_Subject">#REF!</definedName>
    <definedName name="A_HCAmortTotal_Sr1">#REF!</definedName>
    <definedName name="A_HCAmortTotal_Sr2">#REF!</definedName>
    <definedName name="A_HCAmortTotal_Subject">#REF!</definedName>
    <definedName name="A_HCIntPay_Sr1">#REF!</definedName>
    <definedName name="A_HCIntPay_Sr2">#REF!</definedName>
    <definedName name="A_HCIntPay_Subject">#REF!</definedName>
    <definedName name="A_HCIntPayTotal_Sr1">#REF!</definedName>
    <definedName name="A_HCIntPayTotal_Sr2">#REF!</definedName>
    <definedName name="A_HCIntPayTotal_Subject">#REF!</definedName>
    <definedName name="A_HotelGrowth">#REF!</definedName>
    <definedName name="A_HotelGrowth_Average">#REF!</definedName>
    <definedName name="A_HotelOcc">#REF!</definedName>
    <definedName name="A_ImpCapItems">#REF!</definedName>
    <definedName name="A_ImpDefMaint">#REF!</definedName>
    <definedName name="A_ImpEGI">#REF!</definedName>
    <definedName name="A_ImpExp">#REF!</definedName>
    <definedName name="A_ImpLC">#REF!</definedName>
    <definedName name="A_ImpOcc">#REF!</definedName>
    <definedName name="A_ImpTI">#REF!</definedName>
    <definedName name="A_LegalFees">#REF!</definedName>
    <definedName name="A_MFGrowth">#REF!</definedName>
    <definedName name="A_MFGrowth_Average">#REF!</definedName>
    <definedName name="A_MFHCSP">#REF!</definedName>
    <definedName name="A_MFHCSP_Tot">#REF!</definedName>
    <definedName name="A_MFMktRent">#REF!</definedName>
    <definedName name="A_MFNumUnits">#REF!</definedName>
    <definedName name="A_MFOcc">#REF!</definedName>
    <definedName name="A_MFPctTotalSize">#REF!</definedName>
    <definedName name="A_MFTotalSize">#REF!</definedName>
    <definedName name="A_MFTotalUnitTypeSize">#REF!</definedName>
    <definedName name="A_MFTTotalUnits">#REF!</definedName>
    <definedName name="A_MFUnitDesc">#REF!</definedName>
    <definedName name="A_MFUnitSize">#REF!</definedName>
    <definedName name="A_MFYrofSale">#REF!</definedName>
    <definedName name="A_MixedTotalSize">#REF!</definedName>
    <definedName name="A_Occ">#REF!</definedName>
    <definedName name="A_OPEX_Average">#REF!</definedName>
    <definedName name="A_OtherInc_5YRAverage">#REF!</definedName>
    <definedName name="A_OtherInc_Average">#REF!</definedName>
    <definedName name="A_OtherIncGrowth">#REF!</definedName>
    <definedName name="A_PrePay_Sr1">#REF!</definedName>
    <definedName name="A_PrePay_Sr2">#REF!</definedName>
    <definedName name="A_PrePay_Subject">#REF!</definedName>
    <definedName name="A_PrePayFlag_Sr1">#REF!</definedName>
    <definedName name="A_PrePayFlag_Sr2">#REF!</definedName>
    <definedName name="A_PrePayTotal_Sr1">#REF!</definedName>
    <definedName name="A_PrePayTotal_Sr2">#REF!</definedName>
    <definedName name="A_PrePayTotal_Subject">#REF!</definedName>
    <definedName name="A_ResidParticipation_Sr1">#REF!</definedName>
    <definedName name="A_ResidParticipation_Sr2">#REF!</definedName>
    <definedName name="A_ResidParticipation_Subject">#REF!</definedName>
    <definedName name="A_ResParticTotal_Sr1">#REF!</definedName>
    <definedName name="A_ResParticTotal_Sr2">#REF!</definedName>
    <definedName name="A_ResParticTotal_Subject">#REF!</definedName>
    <definedName name="A_Rev_FY0">#REF!</definedName>
    <definedName name="A_Rev_FY1">#REF!</definedName>
    <definedName name="A_Rev_FY10">#REF!</definedName>
    <definedName name="A_Rev_FY2">#REF!</definedName>
    <definedName name="A_Rev_FY3">#REF!</definedName>
    <definedName name="A_Rev_FY4">#REF!</definedName>
    <definedName name="A_Rev_FY5">#REF!</definedName>
    <definedName name="A_Rev_FY6">#REF!</definedName>
    <definedName name="A_Rev_FY7">#REF!</definedName>
    <definedName name="A_Rev_FY8">#REF!</definedName>
    <definedName name="A_Rev_FY9">#REF!</definedName>
    <definedName name="A_rev_hist">#REF!</definedName>
    <definedName name="A_SA_LegalCost">#REF!</definedName>
    <definedName name="A_SA_MonthsLost">#REF!</definedName>
    <definedName name="A_SA_PctCFLost">#REF!</definedName>
    <definedName name="a_state">#REF!</definedName>
    <definedName name="A_Tax_Average">#REF!</definedName>
    <definedName name="A_TaxGrowth">#REF!</definedName>
    <definedName name="ACQ.COST">#REF!</definedName>
    <definedName name="acres">#REF!</definedName>
    <definedName name="act00">#REF!</definedName>
    <definedName name="actual">#REF!</definedName>
    <definedName name="actual_closing_date">#REF!</definedName>
    <definedName name="ADC_Account_LTV">#REF!</definedName>
    <definedName name="Additions">#REF!</definedName>
    <definedName name="ADJ_DISCOUNT">#REF!</definedName>
    <definedName name="Adjusted_Discount_Rate">#REF!</definedName>
    <definedName name="ads" localSheetId="1" hidden="1">{#N/A,#N/A,FALSE,"Aging Summary";#N/A,#N/A,FALSE,"Ratio Analysis";#N/A,#N/A,FALSE,"Test 120 Day Accts";#N/A,#N/A,FALSE,"Tickmarks"}</definedName>
    <definedName name="ads" hidden="1">{#N/A,#N/A,FALSE,"Aging Summary";#N/A,#N/A,FALSE,"Ratio Analysis";#N/A,#N/A,FALSE,"Test 120 Day Accts";#N/A,#N/A,FALSE,"Tickmarks"}</definedName>
    <definedName name="adsf">#REF!</definedName>
    <definedName name="AEF">#REF!</definedName>
    <definedName name="AMORT_DB2">[3]ALL!$C$3:$I$118</definedName>
    <definedName name="argentina">#REF!</definedName>
    <definedName name="argentina10">#REF!</definedName>
    <definedName name="argentina20">#REF!</definedName>
    <definedName name="argentina5">#REF!</definedName>
    <definedName name="ArgusImport_Flag">#REF!</definedName>
    <definedName name="arsdf" localSheetId="1" hidden="1">{#N/A,#N/A,FALSE,"Aging Summary";#N/A,#N/A,FALSE,"Ratio Analysis";#N/A,#N/A,FALSE,"Test 120 Day Accts";#N/A,#N/A,FALSE,"Tickmarks"}</definedName>
    <definedName name="arsdf" hidden="1">{#N/A,#N/A,FALSE,"Aging Summary";#N/A,#N/A,FALSE,"Ratio Analysis";#N/A,#N/A,FALSE,"Test 120 Day Accts";#N/A,#N/A,FALSE,"Tickmarks"}</definedName>
    <definedName name="art">#REF!</definedName>
    <definedName name="AS2DocOpenMode" hidden="1">"AS2DocumentEdit"</definedName>
    <definedName name="asd" localSheetId="1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f">#REF!</definedName>
    <definedName name="assessed_value">#REF!</definedName>
    <definedName name="Asset_Category">#REF!</definedName>
    <definedName name="Asset_Code">#REF!</definedName>
    <definedName name="asset_val">#REF!</definedName>
    <definedName name="ASSETLIST">#REF!</definedName>
    <definedName name="ASSETNAMEROW">#REF!</definedName>
    <definedName name="ASSETNAMEROW1">#REF!</definedName>
    <definedName name="AssetNames">#REF!</definedName>
    <definedName name="audit_page">#REF!</definedName>
    <definedName name="AuditasYr0_Flag">#REF!</definedName>
    <definedName name="auditoperinfo">#REF!</definedName>
    <definedName name="Australia">#REF!</definedName>
    <definedName name="Australia1">#REF!</definedName>
    <definedName name="australia10">#REF!</definedName>
    <definedName name="australia20">#REF!</definedName>
    <definedName name="australia5">#REF!</definedName>
    <definedName name="AustraliaF1">#REF!</definedName>
    <definedName name="AustraliaF2">#REF!</definedName>
    <definedName name="Austria">#REF!</definedName>
    <definedName name="Austria1">#REF!</definedName>
    <definedName name="austria10">#REF!</definedName>
    <definedName name="austria20">#REF!</definedName>
    <definedName name="austria5">#REF!</definedName>
    <definedName name="austriaf1">#REF!</definedName>
    <definedName name="austriaf2">#REF!</definedName>
    <definedName name="AWEF">#REF!</definedName>
    <definedName name="B" localSheetId="1">{#N/A,#N/A,FALSE,"Aging Summary";#N/A,#N/A,FALSE,"Ratio Analysis";#N/A,#N/A,FALSE,"Test 120 Day Accts";#N/A,#N/A,FALSE,"Tickmarks"}</definedName>
    <definedName name="B">{#N/A,#N/A,FALSE,"Aging Summary";#N/A,#N/A,FALSE,"Ratio Analysis";#N/A,#N/A,FALSE,"Test 120 Day Accts";#N/A,#N/A,FALSE,"Tickmarks"}</definedName>
    <definedName name="BadLink" hidden="1">#REF!</definedName>
    <definedName name="BALANCERANGE">#REF!</definedName>
    <definedName name="BASE_UNIT">#REF!</definedName>
    <definedName name="basics">#REF!</definedName>
    <definedName name="Begin_Balances">#REF!</definedName>
    <definedName name="BeginBalanceCY401">#REF!</definedName>
    <definedName name="Belgium">#REF!</definedName>
    <definedName name="Belgium1">#REF!</definedName>
    <definedName name="belgium10">#REF!</definedName>
    <definedName name="belgium20">#REF!</definedName>
    <definedName name="belgium5">#REF!</definedName>
    <definedName name="belgiumf1">#REF!</definedName>
    <definedName name="belgiumf2">#REF!</definedName>
    <definedName name="belize">#REF!</definedName>
    <definedName name="belize10">#REF!</definedName>
    <definedName name="belize20">#REF!</definedName>
    <definedName name="belize5">#REF!</definedName>
    <definedName name="bid">#REF!</definedName>
    <definedName name="Bldg_Transfers">'[4]CIP-BLD-Q4 CY03'!#REF!</definedName>
    <definedName name="Blended_CapRate">#REF!</definedName>
    <definedName name="BOARD1">#REF!</definedName>
    <definedName name="BOARD2">#REF!</definedName>
    <definedName name="bolivia">#REF!</definedName>
    <definedName name="bolivia10">#REF!</definedName>
    <definedName name="bolivia20">#REF!</definedName>
    <definedName name="bolivia5">#REF!</definedName>
    <definedName name="brazil">#REF!</definedName>
    <definedName name="brazil10">#REF!</definedName>
    <definedName name="brazil20">#REF!</definedName>
    <definedName name="brazil5">#REF!</definedName>
    <definedName name="BuildingSF">[5]Global!$E$65</definedName>
    <definedName name="C_">#REF!</definedName>
    <definedName name="Canada">#REF!</definedName>
    <definedName name="canada1">#REF!</definedName>
    <definedName name="canada10">#REF!</definedName>
    <definedName name="canada20">#REF!</definedName>
    <definedName name="canada5">#REF!</definedName>
    <definedName name="canadaf1">#REF!</definedName>
    <definedName name="canadaf2">#REF!</definedName>
    <definedName name="capexp">#REF!</definedName>
    <definedName name="Capital_Expenditure_Schedule_Provided_by_Duke_Engineering___Services">#REF!</definedName>
    <definedName name="Capital_Improvements">#REF!</definedName>
    <definedName name="CAPRATE">#REF!</definedName>
    <definedName name="Chart1">#REF!</definedName>
    <definedName name="Chartwell">#REF!</definedName>
    <definedName name="chile">#REF!</definedName>
    <definedName name="chile10">#REF!</definedName>
    <definedName name="chile20">#REF!</definedName>
    <definedName name="chile5">#REF!</definedName>
    <definedName name="China">#REF!</definedName>
    <definedName name="china1">#REF!</definedName>
    <definedName name="china10">#REF!</definedName>
    <definedName name="china20">#REF!</definedName>
    <definedName name="China5">#REF!</definedName>
    <definedName name="chinaf1">#REF!</definedName>
    <definedName name="chinaf2">#REF!</definedName>
    <definedName name="CHRTFULL">#REF!</definedName>
    <definedName name="CIPBldgs">#REF!</definedName>
    <definedName name="Client_Asset_Code">#REF!</definedName>
    <definedName name="close_date">#REF!</definedName>
    <definedName name="colombia">#REF!</definedName>
    <definedName name="colombia10">#REF!</definedName>
    <definedName name="colombia20">#REF!</definedName>
    <definedName name="colombia5">#REF!</definedName>
    <definedName name="comm_occupancy">#REF!</definedName>
    <definedName name="comm_rentgrowth">#REF!</definedName>
    <definedName name="comm_sqf">#REF!</definedName>
    <definedName name="comp_date_rolled">#REF!</definedName>
    <definedName name="comp_input">#REF!</definedName>
    <definedName name="comp_rolled_date">#REF!</definedName>
    <definedName name="comp_rolled_time">#REF!</definedName>
    <definedName name="comp_start">#REF!</definedName>
    <definedName name="comp_time_rolled">#REF!</definedName>
    <definedName name="COMPARABLE_IMPROVED_SALE_SUMMARY">#REF!</definedName>
    <definedName name="COMPARABLE_IMPROVED_SALES_ADJUSTMENT_SUMMARY">#REF!</definedName>
    <definedName name="COMPARABLE_IMPROVED_SALES_SUMMARY">#REF!</definedName>
    <definedName name="COMPARABLE_LEASE_SUMMARY_CHART">'[6]rent comps'!$A$1:$J$56</definedName>
    <definedName name="CONN_Pivot">#REF!</definedName>
    <definedName name="Consolidate_DB">#REF!</definedName>
    <definedName name="const_period">#REF!</definedName>
    <definedName name="Cost">'[7]RCN-Building - Office'!$A$6</definedName>
    <definedName name="Cost_Approach_Summary">#REF!</definedName>
    <definedName name="cost_page_1">'[6]Cost Approach'!#REF!</definedName>
    <definedName name="cost_page_2">'[6]Cost Approach'!#REF!</definedName>
    <definedName name="costarica">#REF!</definedName>
    <definedName name="costarica10">#REF!</definedName>
    <definedName name="costarica20">#REF!</definedName>
    <definedName name="costarica5">#REF!</definedName>
    <definedName name="cpa">#REF!</definedName>
    <definedName name="CPI">#REF!</definedName>
    <definedName name="Crit_0">#REF!</definedName>
    <definedName name="Crit_Begin1">#REF!</definedName>
    <definedName name="Crit_Begin10">#REF!</definedName>
    <definedName name="Crit_Begin2">#REF!</definedName>
    <definedName name="Crit_Begin3">#REF!</definedName>
    <definedName name="Crit_Begin4">#REF!</definedName>
    <definedName name="Crit_Begin5">#REF!</definedName>
    <definedName name="Crit_Begin6">#REF!</definedName>
    <definedName name="Crit_Begin7">#REF!</definedName>
    <definedName name="Crit_Begin8">#REF!</definedName>
    <definedName name="Crit_Begin9">#REF!</definedName>
    <definedName name="crit_IP">#REF!</definedName>
    <definedName name="crit_IP_1">#REF!</definedName>
    <definedName name="Crit_IP_11">#REF!</definedName>
    <definedName name="crit_IP_110">#REF!</definedName>
    <definedName name="crit_IP_12">#REF!</definedName>
    <definedName name="crit_IP_13">#REF!</definedName>
    <definedName name="crit_IP_14">#REF!</definedName>
    <definedName name="crit_IP_15">#REF!</definedName>
    <definedName name="crit_IP_16">#REF!</definedName>
    <definedName name="crit_IP_17">#REF!</definedName>
    <definedName name="crit_IP_18">#REF!</definedName>
    <definedName name="crit_IP_19">#REF!</definedName>
    <definedName name="crit_IP_2">#REF!</definedName>
    <definedName name="crit_IP_21">#REF!</definedName>
    <definedName name="crit_IP_210">#REF!</definedName>
    <definedName name="crit_IP_22">#REF!</definedName>
    <definedName name="crit_IP_23">#REF!</definedName>
    <definedName name="crit_IP_24">#REF!</definedName>
    <definedName name="crit_IP_25">#REF!</definedName>
    <definedName name="crit_IP_26">#REF!</definedName>
    <definedName name="crit_IP_27">#REF!</definedName>
    <definedName name="crit_IP_28">#REF!</definedName>
    <definedName name="crit_IP_29">#REF!</definedName>
    <definedName name="crit_IP_3">#REF!</definedName>
    <definedName name="crit_IP_31">#REF!</definedName>
    <definedName name="crit_IP_310">#REF!</definedName>
    <definedName name="crit_IP_32">#REF!</definedName>
    <definedName name="crit_IP_33">#REF!</definedName>
    <definedName name="crit_IP_34">#REF!</definedName>
    <definedName name="crit_IP_35">#REF!</definedName>
    <definedName name="crit_IP_36">#REF!</definedName>
    <definedName name="crit_IP_37">#REF!</definedName>
    <definedName name="crit_IP_38">#REF!</definedName>
    <definedName name="crit_IP_39">#REF!</definedName>
    <definedName name="crit_IP_4">#REF!</definedName>
    <definedName name="crit_IP_41">#REF!</definedName>
    <definedName name="crit_IP_410">#REF!</definedName>
    <definedName name="crit_IP_42">#REF!</definedName>
    <definedName name="crit_IP_43">#REF!</definedName>
    <definedName name="crit_IP_44">#REF!</definedName>
    <definedName name="crit_IP_45">#REF!</definedName>
    <definedName name="crit_IP_46">#REF!</definedName>
    <definedName name="crit_IP_47">#REF!</definedName>
    <definedName name="crit_IP_48">#REF!</definedName>
    <definedName name="crit_IP_49">#REF!</definedName>
    <definedName name="crit_IP_5">#REF!</definedName>
    <definedName name="crit_IP_51">#REF!</definedName>
    <definedName name="crit_IP_510">#REF!</definedName>
    <definedName name="crit_IP_52">#REF!</definedName>
    <definedName name="crit_IP_53">#REF!</definedName>
    <definedName name="crit_IP_54">#REF!</definedName>
    <definedName name="crit_IP_55">#REF!</definedName>
    <definedName name="crit_IP_56">#REF!</definedName>
    <definedName name="crit_IP_57">#REF!</definedName>
    <definedName name="crit_IP_58">#REF!</definedName>
    <definedName name="crit_IP_59">#REF!</definedName>
    <definedName name="crit_IP_6">#REF!</definedName>
    <definedName name="crit_IP_61">#REF!</definedName>
    <definedName name="crit_IP_610">#REF!</definedName>
    <definedName name="crit_IP_62">#REF!</definedName>
    <definedName name="crit_IP_63">#REF!</definedName>
    <definedName name="crit_IP_64">#REF!</definedName>
    <definedName name="crit_IP_65">#REF!</definedName>
    <definedName name="crit_IP_66">#REF!</definedName>
    <definedName name="crit_IP_67">#REF!</definedName>
    <definedName name="crit_IP_68">#REF!</definedName>
    <definedName name="crit_IP_69">#REF!</definedName>
    <definedName name="crit_IP_E1">#REF!</definedName>
    <definedName name="crit_IP_E10">#REF!</definedName>
    <definedName name="crit_IP_E2">#REF!</definedName>
    <definedName name="crit_IP_E3">#REF!</definedName>
    <definedName name="crit_IP_E4">#REF!</definedName>
    <definedName name="crit_IP_E5">#REF!</definedName>
    <definedName name="crit_IP_E6">#REF!</definedName>
    <definedName name="crit_IP_E7">#REF!</definedName>
    <definedName name="crit_IP_E8">#REF!</definedName>
    <definedName name="crit_IP_E9">#REF!</definedName>
    <definedName name="crit_IPRec3">#REF!</definedName>
    <definedName name="crit_IPRec3_1">#REF!</definedName>
    <definedName name="crit_IPRec3_11">#REF!</definedName>
    <definedName name="crit_IPRec3_110">#REF!</definedName>
    <definedName name="crit_IPRec3_12">#REF!</definedName>
    <definedName name="crit_IPRec3_13">#REF!</definedName>
    <definedName name="crit_IPRec3_14">#REF!</definedName>
    <definedName name="crit_IPRec3_15">#REF!</definedName>
    <definedName name="crit_IPRec3_16">#REF!</definedName>
    <definedName name="crit_IPRec3_17">#REF!</definedName>
    <definedName name="crit_IPRec3_18">#REF!</definedName>
    <definedName name="crit_IPRec3_19">#REF!</definedName>
    <definedName name="crit_IPRec3_2">#REF!</definedName>
    <definedName name="crit_IPRec3_21">#REF!</definedName>
    <definedName name="crit_IPRec3_210">#REF!</definedName>
    <definedName name="crit_IPRec3_22">#REF!</definedName>
    <definedName name="crit_IPRec3_23">#REF!</definedName>
    <definedName name="crit_IPRec3_24">#REF!</definedName>
    <definedName name="crit_IPRec3_25">#REF!</definedName>
    <definedName name="crit_IPRec3_26">#REF!</definedName>
    <definedName name="crit_IPRec3_27">#REF!</definedName>
    <definedName name="crit_IPRec3_28">#REF!</definedName>
    <definedName name="crit_IPRec3_29">#REF!</definedName>
    <definedName name="crit_IPRec3_3">#REF!</definedName>
    <definedName name="crit_IPRec3_31">#REF!</definedName>
    <definedName name="crit_IPRec3_310">#REF!</definedName>
    <definedName name="crit_IPRec3_32">#REF!</definedName>
    <definedName name="crit_IPRec3_33">#REF!</definedName>
    <definedName name="crit_IPRec3_34">#REF!</definedName>
    <definedName name="crit_IPRec3_35">#REF!</definedName>
    <definedName name="crit_IPRec3_36">#REF!</definedName>
    <definedName name="crit_IPRec3_37">#REF!</definedName>
    <definedName name="crit_IPRec3_38">#REF!</definedName>
    <definedName name="crit_IPRec3_39">#REF!</definedName>
    <definedName name="crit_IPRec3_4">#REF!</definedName>
    <definedName name="crit_IPRec3_41">#REF!</definedName>
    <definedName name="crit_IPRec3_410">#REF!</definedName>
    <definedName name="crit_IPRec3_42">#REF!</definedName>
    <definedName name="crit_IPRec3_43">#REF!</definedName>
    <definedName name="crit_IPRec3_44">#REF!</definedName>
    <definedName name="crit_IPRec3_45">#REF!</definedName>
    <definedName name="crit_IPRec3_46">#REF!</definedName>
    <definedName name="crit_IPRec3_47">#REF!</definedName>
    <definedName name="crit_IPRec3_48">#REF!</definedName>
    <definedName name="crit_IPRec3_49">#REF!</definedName>
    <definedName name="crit_IPRec3_5">#REF!</definedName>
    <definedName name="crit_IPRec3_51">#REF!</definedName>
    <definedName name="crit_IPRec3_510">#REF!</definedName>
    <definedName name="crit_IPRec3_52">#REF!</definedName>
    <definedName name="crit_IPRec3_53">#REF!</definedName>
    <definedName name="crit_IPRec3_54">#REF!</definedName>
    <definedName name="crit_IPRec3_55">#REF!</definedName>
    <definedName name="crit_IPRec3_56">#REF!</definedName>
    <definedName name="crit_IPRec3_57">#REF!</definedName>
    <definedName name="crit_IPRec3_58">#REF!</definedName>
    <definedName name="crit_IPRec3_59">#REF!</definedName>
    <definedName name="crit_IPRec3_6">#REF!</definedName>
    <definedName name="crit_IPRec3_61">#REF!</definedName>
    <definedName name="crit_IPRec3_610">#REF!</definedName>
    <definedName name="crit_IPRec3_62">#REF!</definedName>
    <definedName name="crit_IPRec3_63">#REF!</definedName>
    <definedName name="crit_IPRec3_64">#REF!</definedName>
    <definedName name="crit_IPRec3_65">#REF!</definedName>
    <definedName name="crit_IPRec3_66">#REF!</definedName>
    <definedName name="crit_IPRec3_67">#REF!</definedName>
    <definedName name="crit_IPRec3_68">#REF!</definedName>
    <definedName name="crit_IPRec3_69">#REF!</definedName>
    <definedName name="crit_IPRec3_E1">#REF!</definedName>
    <definedName name="crit_IPRec3_E10">#REF!</definedName>
    <definedName name="crit_IPRec3_E2">#REF!</definedName>
    <definedName name="crit_IPRec3_E3">#REF!</definedName>
    <definedName name="crit_IPRec3_E4">#REF!</definedName>
    <definedName name="crit_IPRec3_E5">#REF!</definedName>
    <definedName name="crit_IPRec3_E6">#REF!</definedName>
    <definedName name="crit_IPRec3_E7">#REF!</definedName>
    <definedName name="crit_IPRec3_E8">#REF!</definedName>
    <definedName name="crit_IPRec3_E9">#REF!</definedName>
    <definedName name="crit_LD">#REF!</definedName>
    <definedName name="crit_LD_1">#REF!</definedName>
    <definedName name="crit_LD_2">#REF!</definedName>
    <definedName name="crit_LD_3">#REF!</definedName>
    <definedName name="crit_LD_4">#REF!</definedName>
    <definedName name="crit_LD_5">#REF!</definedName>
    <definedName name="crit_LD_6">#REF!</definedName>
    <definedName name="crit_LDRec3">#REF!</definedName>
    <definedName name="crit_LDRec3_1">#REF!</definedName>
    <definedName name="crit_LDRec3_2">#REF!</definedName>
    <definedName name="crit_LDRec3_3">#REF!</definedName>
    <definedName name="crit_LDRec3_4">#REF!</definedName>
    <definedName name="crit_LDRec3_5">#REF!</definedName>
    <definedName name="crit_LDRec3_6">#REF!</definedName>
    <definedName name="Crit_Mar_Type_1">#REF!</definedName>
    <definedName name="Crit_Mar_Type_2">#REF!</definedName>
    <definedName name="Crit_Mar_Type_3">#REF!</definedName>
    <definedName name="Crit_Mar_Type_4">#REF!</definedName>
    <definedName name="Crit_Mar_Type_5">#REF!</definedName>
    <definedName name="Crit_Mar_Type_6">#REF!</definedName>
    <definedName name="crit_OS_10">#REF!</definedName>
    <definedName name="crit_OS_11">#REF!</definedName>
    <definedName name="crit_OS_110">#REF!</definedName>
    <definedName name="crit_OS_12">#REF!</definedName>
    <definedName name="crit_OS_13">#REF!</definedName>
    <definedName name="crit_OS_14">#REF!</definedName>
    <definedName name="crit_OS_15">#REF!</definedName>
    <definedName name="crit_OS_16">#REF!</definedName>
    <definedName name="crit_OS_17">#REF!</definedName>
    <definedName name="crit_OS_18">#REF!</definedName>
    <definedName name="crit_OS_19">#REF!</definedName>
    <definedName name="crit_OS_20">#REF!</definedName>
    <definedName name="crit_OS_21">#REF!</definedName>
    <definedName name="crit_OS_210">#REF!</definedName>
    <definedName name="crit_OS_22">#REF!</definedName>
    <definedName name="crit_OS_23">#REF!</definedName>
    <definedName name="crit_OS_24">#REF!</definedName>
    <definedName name="crit_OS_25">#REF!</definedName>
    <definedName name="crit_OS_26">#REF!</definedName>
    <definedName name="crit_OS_27">#REF!</definedName>
    <definedName name="crit_OS_28">#REF!</definedName>
    <definedName name="crit_OS_29">#REF!</definedName>
    <definedName name="crit_OS_30">#REF!</definedName>
    <definedName name="crit_OS_31">#REF!</definedName>
    <definedName name="crit_OS_310">#REF!</definedName>
    <definedName name="crit_OS_32">#REF!</definedName>
    <definedName name="crit_OS_33">#REF!</definedName>
    <definedName name="crit_OS_34">#REF!</definedName>
    <definedName name="crit_OS_35">#REF!</definedName>
    <definedName name="crit_OS_36">#REF!</definedName>
    <definedName name="crit_OS_37">#REF!</definedName>
    <definedName name="crit_OS_38">#REF!</definedName>
    <definedName name="crit_OS_39">#REF!</definedName>
    <definedName name="crit_OS_40">#REF!</definedName>
    <definedName name="crit_OS_41">#REF!</definedName>
    <definedName name="crit_OS_410">#REF!</definedName>
    <definedName name="crit_OS_42">#REF!</definedName>
    <definedName name="crit_OS_43">#REF!</definedName>
    <definedName name="crit_OS_44">#REF!</definedName>
    <definedName name="crit_OS_45">#REF!</definedName>
    <definedName name="crit_OS_46">#REF!</definedName>
    <definedName name="crit_OS_47">#REF!</definedName>
    <definedName name="crit_OS_48">#REF!</definedName>
    <definedName name="crit_OS_49">#REF!</definedName>
    <definedName name="crit_OS_50">#REF!</definedName>
    <definedName name="crit_OS_51">#REF!</definedName>
    <definedName name="crit_OS_510">#REF!</definedName>
    <definedName name="crit_OS_52">#REF!</definedName>
    <definedName name="crit_OS_53">#REF!</definedName>
    <definedName name="crit_OS_54">#REF!</definedName>
    <definedName name="crit_OS_55">#REF!</definedName>
    <definedName name="crit_OS_56">#REF!</definedName>
    <definedName name="crit_OS_57">#REF!</definedName>
    <definedName name="crit_OS_58">#REF!</definedName>
    <definedName name="crit_OS_59">#REF!</definedName>
    <definedName name="crit_OS_60">#REF!</definedName>
    <definedName name="crit_OS_61">#REF!</definedName>
    <definedName name="crit_OS_610">#REF!</definedName>
    <definedName name="crit_OS_62">#REF!</definedName>
    <definedName name="crit_OS_63">#REF!</definedName>
    <definedName name="crit_OS_64">#REF!</definedName>
    <definedName name="crit_OS_65">#REF!</definedName>
    <definedName name="crit_OS_66">#REF!</definedName>
    <definedName name="crit_OS_67">#REF!</definedName>
    <definedName name="crit_OS_68">#REF!</definedName>
    <definedName name="crit_OS_69">#REF!</definedName>
    <definedName name="crit_R1S_10">#REF!</definedName>
    <definedName name="crit_R1S_11">#REF!</definedName>
    <definedName name="crit_R1S_110">#REF!</definedName>
    <definedName name="crit_R1S_12">#REF!</definedName>
    <definedName name="crit_R1S_13">#REF!</definedName>
    <definedName name="crit_R1S_14">#REF!</definedName>
    <definedName name="crit_R1S_15">#REF!</definedName>
    <definedName name="crit_R1S_16">#REF!</definedName>
    <definedName name="crit_R1S_17">#REF!</definedName>
    <definedName name="crit_R1S_18">#REF!</definedName>
    <definedName name="crit_R1S_19">#REF!</definedName>
    <definedName name="crit_R1S_20">#REF!</definedName>
    <definedName name="crit_R1S_21">#REF!</definedName>
    <definedName name="crit_R1S_210">#REF!</definedName>
    <definedName name="crit_R1S_22">#REF!</definedName>
    <definedName name="crit_R1S_23">#REF!</definedName>
    <definedName name="crit_R1S_24">#REF!</definedName>
    <definedName name="crit_R1S_25">#REF!</definedName>
    <definedName name="crit_R1S_26">#REF!</definedName>
    <definedName name="crit_R1S_27">#REF!</definedName>
    <definedName name="crit_R1S_28">#REF!</definedName>
    <definedName name="crit_R1S_29">#REF!</definedName>
    <definedName name="crit_R1S_30">#REF!</definedName>
    <definedName name="crit_R1S_31">#REF!</definedName>
    <definedName name="crit_R1S_310">#REF!</definedName>
    <definedName name="crit_R1S_32">#REF!</definedName>
    <definedName name="crit_R1S_33">#REF!</definedName>
    <definedName name="crit_R1S_34">#REF!</definedName>
    <definedName name="crit_R1S_35">#REF!</definedName>
    <definedName name="crit_R1S_36">#REF!</definedName>
    <definedName name="crit_R1S_37">#REF!</definedName>
    <definedName name="crit_R1S_38">#REF!</definedName>
    <definedName name="crit_R1S_39">#REF!</definedName>
    <definedName name="crit_R1S_40">#REF!</definedName>
    <definedName name="crit_R1S_41">#REF!</definedName>
    <definedName name="crit_R1S_410">#REF!</definedName>
    <definedName name="crit_R1S_42">#REF!</definedName>
    <definedName name="crit_R1S_43">#REF!</definedName>
    <definedName name="crit_R1S_44">#REF!</definedName>
    <definedName name="crit_R1S_45">#REF!</definedName>
    <definedName name="crit_R1S_46">#REF!</definedName>
    <definedName name="crit_R1S_47">#REF!</definedName>
    <definedName name="crit_R1S_48">#REF!</definedName>
    <definedName name="crit_R1S_49">#REF!</definedName>
    <definedName name="crit_R1S_50">#REF!</definedName>
    <definedName name="crit_R1S_51">#REF!</definedName>
    <definedName name="crit_R1S_510">#REF!</definedName>
    <definedName name="crit_R1S_52">#REF!</definedName>
    <definedName name="crit_R1S_53">#REF!</definedName>
    <definedName name="crit_R1S_54">#REF!</definedName>
    <definedName name="crit_R1S_55">#REF!</definedName>
    <definedName name="crit_R1S_56">#REF!</definedName>
    <definedName name="crit_R1S_57">#REF!</definedName>
    <definedName name="crit_R1S_58">#REF!</definedName>
    <definedName name="crit_R1S_59">#REF!</definedName>
    <definedName name="crit_R1S_60">#REF!</definedName>
    <definedName name="crit_R1S_61">#REF!</definedName>
    <definedName name="crit_R1S_610">#REF!</definedName>
    <definedName name="crit_R1S_62">#REF!</definedName>
    <definedName name="crit_R1S_63">#REF!</definedName>
    <definedName name="crit_R1S_64">#REF!</definedName>
    <definedName name="crit_R1S_65">#REF!</definedName>
    <definedName name="crit_R1S_66">#REF!</definedName>
    <definedName name="crit_R1S_67">#REF!</definedName>
    <definedName name="crit_R1S_68">#REF!</definedName>
    <definedName name="crit_R1S_69">#REF!</definedName>
    <definedName name="crit_R3_11">#REF!</definedName>
    <definedName name="crit_R3_110">#REF!</definedName>
    <definedName name="crit_R3_12">#REF!</definedName>
    <definedName name="crit_R3_13">#REF!</definedName>
    <definedName name="crit_R3_14">#REF!</definedName>
    <definedName name="crit_R3_15">#REF!</definedName>
    <definedName name="crit_R3_16">#REF!</definedName>
    <definedName name="crit_R3_17">#REF!</definedName>
    <definedName name="crit_R3_18">#REF!</definedName>
    <definedName name="crit_R3_19">#REF!</definedName>
    <definedName name="crit_R3_21">#REF!</definedName>
    <definedName name="crit_R3_210">#REF!</definedName>
    <definedName name="crit_R3_22">#REF!</definedName>
    <definedName name="crit_R3_23">#REF!</definedName>
    <definedName name="crit_R3_24">#REF!</definedName>
    <definedName name="crit_R3_25">#REF!</definedName>
    <definedName name="crit_R3_26">#REF!</definedName>
    <definedName name="crit_R3_27">#REF!</definedName>
    <definedName name="crit_R3_28">#REF!</definedName>
    <definedName name="crit_R3_29">#REF!</definedName>
    <definedName name="crit_R3_31">#REF!</definedName>
    <definedName name="crit_R3_310">#REF!</definedName>
    <definedName name="crit_R3_32">#REF!</definedName>
    <definedName name="crit_R3_33">#REF!</definedName>
    <definedName name="crit_R3_34">#REF!</definedName>
    <definedName name="crit_R3_35">#REF!</definedName>
    <definedName name="crit_R3_36">#REF!</definedName>
    <definedName name="crit_R3_37">#REF!</definedName>
    <definedName name="crit_R3_38">#REF!</definedName>
    <definedName name="crit_R3_39">#REF!</definedName>
    <definedName name="crit_R3_41">#REF!</definedName>
    <definedName name="crit_R3_410">#REF!</definedName>
    <definedName name="crit_R3_42">#REF!</definedName>
    <definedName name="crit_R3_43">#REF!</definedName>
    <definedName name="crit_R3_44">#REF!</definedName>
    <definedName name="crit_R3_45">#REF!</definedName>
    <definedName name="crit_R3_46">#REF!</definedName>
    <definedName name="crit_R3_47">#REF!</definedName>
    <definedName name="crit_R3_48">#REF!</definedName>
    <definedName name="crit_R3_49">#REF!</definedName>
    <definedName name="crit_R3_51">#REF!</definedName>
    <definedName name="crit_R3_510">#REF!</definedName>
    <definedName name="crit_R3_52">#REF!</definedName>
    <definedName name="crit_R3_53">#REF!</definedName>
    <definedName name="crit_R3_54">#REF!</definedName>
    <definedName name="crit_R3_55">#REF!</definedName>
    <definedName name="crit_R3_56">#REF!</definedName>
    <definedName name="crit_R3_57">#REF!</definedName>
    <definedName name="crit_R3_58">#REF!</definedName>
    <definedName name="crit_R3_59">#REF!</definedName>
    <definedName name="crit_R3_61">#REF!</definedName>
    <definedName name="crit_R3_610">#REF!</definedName>
    <definedName name="crit_R3_62">#REF!</definedName>
    <definedName name="crit_R3_63">#REF!</definedName>
    <definedName name="crit_R3_64">#REF!</definedName>
    <definedName name="crit_R3_65">#REF!</definedName>
    <definedName name="crit_R3_66">#REF!</definedName>
    <definedName name="crit_R3_67">#REF!</definedName>
    <definedName name="crit_R3_68">#REF!</definedName>
    <definedName name="crit_R3_69">#REF!</definedName>
    <definedName name="crit_Rec3">#REF!</definedName>
    <definedName name="Crit_Recover_M1">#REF!</definedName>
    <definedName name="Crit_Recover_M2">#REF!</definedName>
    <definedName name="Crit_Recover_M3">#REF!</definedName>
    <definedName name="Crit_Recover_M4">#REF!</definedName>
    <definedName name="Crit_Recover_M5">#REF!</definedName>
    <definedName name="Crit_Recover_M6">#REF!</definedName>
    <definedName name="Crit_Recover_MF">#REF!</definedName>
    <definedName name="Crit_RecType3_M1">#REF!</definedName>
    <definedName name="Crit_RecType3_M2">#REF!</definedName>
    <definedName name="Crit_RecType3_M3">#REF!</definedName>
    <definedName name="Crit_RecType3_M4">#REF!</definedName>
    <definedName name="Crit_RecType3_M5">#REF!</definedName>
    <definedName name="Crit_RecType3_M6">#REF!</definedName>
    <definedName name="crit_Spec_11">#REF!</definedName>
    <definedName name="crit_spec_110">#REF!</definedName>
    <definedName name="crit_spec_12">#REF!</definedName>
    <definedName name="crit_spec_13">#REF!</definedName>
    <definedName name="crit_spec_14">#REF!</definedName>
    <definedName name="crit_spec_15">#REF!</definedName>
    <definedName name="crit_spec_16">#REF!</definedName>
    <definedName name="crit_spec_17">#REF!</definedName>
    <definedName name="crit_spec_18">#REF!</definedName>
    <definedName name="crit_spec_19">#REF!</definedName>
    <definedName name="crit_spec_21">#REF!</definedName>
    <definedName name="crit_spec_210">#REF!</definedName>
    <definedName name="crit_spec_22">#REF!</definedName>
    <definedName name="crit_spec_23">#REF!</definedName>
    <definedName name="crit_spec_24">#REF!</definedName>
    <definedName name="crit_spec_25">#REF!</definedName>
    <definedName name="crit_spec_26">#REF!</definedName>
    <definedName name="crit_spec_27">#REF!</definedName>
    <definedName name="crit_spec_28">#REF!</definedName>
    <definedName name="crit_spec_29">#REF!</definedName>
    <definedName name="crit_spec_31">#REF!</definedName>
    <definedName name="crit_spec_310">#REF!</definedName>
    <definedName name="crit_spec_32">#REF!</definedName>
    <definedName name="crit_spec_33">#REF!</definedName>
    <definedName name="crit_spec_34">#REF!</definedName>
    <definedName name="crit_spec_35">#REF!</definedName>
    <definedName name="crit_spec_36">#REF!</definedName>
    <definedName name="crit_spec_37">#REF!</definedName>
    <definedName name="crit_spec_38">#REF!</definedName>
    <definedName name="crit_spec_39">#REF!</definedName>
    <definedName name="crit_spec_41">#REF!</definedName>
    <definedName name="crit_spec_410">#REF!</definedName>
    <definedName name="crit_spec_42">#REF!</definedName>
    <definedName name="crit_spec_43">#REF!</definedName>
    <definedName name="crit_spec_44">#REF!</definedName>
    <definedName name="crit_spec_45">#REF!</definedName>
    <definedName name="crit_spec_46">#REF!</definedName>
    <definedName name="crit_spec_47">#REF!</definedName>
    <definedName name="crit_spec_48">#REF!</definedName>
    <definedName name="crit_spec_49">#REF!</definedName>
    <definedName name="Crit_Total1">#REF!</definedName>
    <definedName name="Crit_Total10">#REF!</definedName>
    <definedName name="Crit_Total2">#REF!</definedName>
    <definedName name="Crit_Total3">#REF!</definedName>
    <definedName name="Crit_Total4">#REF!</definedName>
    <definedName name="Crit_Total5">#REF!</definedName>
    <definedName name="Crit_Total6">#REF!</definedName>
    <definedName name="Crit_Total7">#REF!</definedName>
    <definedName name="Crit_Total8">#REF!</definedName>
    <definedName name="Crit_Total9">#REF!</definedName>
    <definedName name="Crit_Type11">#REF!</definedName>
    <definedName name="Crit_Type110">#REF!</definedName>
    <definedName name="Crit_type12">#REF!</definedName>
    <definedName name="Crit_Type13">#REF!</definedName>
    <definedName name="Crit_Type14">#REF!</definedName>
    <definedName name="Crit_Type15">#REF!</definedName>
    <definedName name="Crit_Type16">#REF!</definedName>
    <definedName name="Crit_type17">#REF!</definedName>
    <definedName name="Crit_Type18">#REF!</definedName>
    <definedName name="Crit_Type19">#REF!</definedName>
    <definedName name="Crit_Type21">#REF!</definedName>
    <definedName name="Crit_Type210">#REF!</definedName>
    <definedName name="Crit_Type22">#REF!</definedName>
    <definedName name="Crit_Type23">#REF!</definedName>
    <definedName name="Crit_Type24">#REF!</definedName>
    <definedName name="Crit_Type25">#REF!</definedName>
    <definedName name="Crit_Type26">#REF!</definedName>
    <definedName name="Crit_Type27">#REF!</definedName>
    <definedName name="Crit_Type28">#REF!</definedName>
    <definedName name="Crit_Type29">#REF!</definedName>
    <definedName name="Crit_Type31">#REF!</definedName>
    <definedName name="Crit_Type310">#REF!</definedName>
    <definedName name="Crit_Type32">#REF!</definedName>
    <definedName name="Crit_Type33">#REF!</definedName>
    <definedName name="Crit_type34">#REF!</definedName>
    <definedName name="Crit_Type35">#REF!</definedName>
    <definedName name="Crit_Type36">#REF!</definedName>
    <definedName name="Crit_Type37">#REF!</definedName>
    <definedName name="Crit_Type38">#REF!</definedName>
    <definedName name="Crit_Type39">#REF!</definedName>
    <definedName name="Crit_Type41">#REF!</definedName>
    <definedName name="Crit_Type410">#REF!</definedName>
    <definedName name="Crit_Type42">#REF!</definedName>
    <definedName name="Crit_Type43">#REF!</definedName>
    <definedName name="Crit_type44">#REF!</definedName>
    <definedName name="Crit_Type45">#REF!</definedName>
    <definedName name="Crit_Type46">#REF!</definedName>
    <definedName name="Crit_Type47">#REF!</definedName>
    <definedName name="Crit_Type48">#REF!</definedName>
    <definedName name="Crit_Type49">#REF!</definedName>
    <definedName name="Crit_Type51">#REF!</definedName>
    <definedName name="Crit_Type510">#REF!</definedName>
    <definedName name="Crit_Type52">#REF!</definedName>
    <definedName name="Crit_Type53">#REF!</definedName>
    <definedName name="Crit_Type54">#REF!</definedName>
    <definedName name="Crit_Type55">#REF!</definedName>
    <definedName name="Crit_Type56">#REF!</definedName>
    <definedName name="Crit_Type57">#REF!</definedName>
    <definedName name="Crit_Type58">#REF!</definedName>
    <definedName name="Crit_Type59">#REF!</definedName>
    <definedName name="Crit_Type61">#REF!</definedName>
    <definedName name="Crit_Type610">#REF!</definedName>
    <definedName name="Crit_Type62">#REF!</definedName>
    <definedName name="Crit_Type63">#REF!</definedName>
    <definedName name="Crit_Type64">#REF!</definedName>
    <definedName name="Crit_Type65">#REF!</definedName>
    <definedName name="Crit_Type66">#REF!</definedName>
    <definedName name="Crit_Type67">#REF!</definedName>
    <definedName name="Crit_Type68">#REF!</definedName>
    <definedName name="Crit_Type69">#REF!</definedName>
    <definedName name="Crit165_Yr0">#REF!</definedName>
    <definedName name="Crit165_Yr1">#REF!</definedName>
    <definedName name="Crit165_Yr10">#REF!</definedName>
    <definedName name="Crit165_Yr2">#REF!</definedName>
    <definedName name="Crit165_Yr3">#REF!</definedName>
    <definedName name="Crit165_Yr4">#REF!</definedName>
    <definedName name="Crit165_Yr5">#REF!</definedName>
    <definedName name="Crit165_Yr6">#REF!</definedName>
    <definedName name="Crit165_Yr7">#REF!</definedName>
    <definedName name="Crit165_Yr8">#REF!</definedName>
    <definedName name="Crit165_Yr9">#REF!</definedName>
    <definedName name="Crit166_Yr0">#REF!</definedName>
    <definedName name="Crit166_Yr1">#REF!</definedName>
    <definedName name="Crit166_Yr10">#REF!</definedName>
    <definedName name="Crit166_Yr2">#REF!</definedName>
    <definedName name="Crit166_Yr3">#REF!</definedName>
    <definedName name="Crit166_Yr4">#REF!</definedName>
    <definedName name="Crit166_Yr5">#REF!</definedName>
    <definedName name="Crit166_Yr6">#REF!</definedName>
    <definedName name="Crit166_Yr7">#REF!</definedName>
    <definedName name="Crit166_Yr8">#REF!</definedName>
    <definedName name="Crit166_Yr9">#REF!</definedName>
    <definedName name="CritBegin">#REF!</definedName>
    <definedName name="CritYear">#REF!</definedName>
    <definedName name="CritYear10">#REF!</definedName>
    <definedName name="CritYear11">#REF!</definedName>
    <definedName name="CritYear2">#REF!</definedName>
    <definedName name="CritYear3">#REF!</definedName>
    <definedName name="CritYear4">#REF!</definedName>
    <definedName name="CritYear5">#REF!</definedName>
    <definedName name="CritYear6">#REF!</definedName>
    <definedName name="CritYear7">#REF!</definedName>
    <definedName name="CritYear8">#REF!</definedName>
    <definedName name="CritYear9">#REF!</definedName>
    <definedName name="CT_Dates">#REF!</definedName>
    <definedName name="cuba">#REF!</definedName>
    <definedName name="cuba10">#REF!</definedName>
    <definedName name="cuba20">#REF!</definedName>
    <definedName name="cuba5">#REF!</definedName>
    <definedName name="CUMM">#REF!</definedName>
    <definedName name="curable_functional">#REF!</definedName>
    <definedName name="currency">#REF!</definedName>
    <definedName name="currency_rate">#REF!</definedName>
    <definedName name="current_legal_status">#REF!</definedName>
    <definedName name="current_legal_status_types">#REF!</definedName>
    <definedName name="current_strategy">#REF!</definedName>
    <definedName name="D">#REF!</definedName>
    <definedName name="DATA_INPUT">#REF!</definedName>
    <definedName name="Data_Sort_Area">#REF!</definedName>
    <definedName name="_xlnm.Database">#REF!</definedName>
    <definedName name="DATAINPUT">#REF!</definedName>
    <definedName name="date">#REF!</definedName>
    <definedName name="DATECY">#REF!</definedName>
    <definedName name="DateRanges_byYear">#REF!</definedName>
    <definedName name="DaysNMo">#REF!</definedName>
    <definedName name="DaysNmonth">#REF!</definedName>
    <definedName name="DaysNYr">#REF!</definedName>
    <definedName name="Db_Comp">#REF!</definedName>
    <definedName name="Db_Econ">#REF!</definedName>
    <definedName name="db_inputpage">#REF!</definedName>
    <definedName name="db_inputpage10">#REF!</definedName>
    <definedName name="db_inputpage10_offeset">#REF!</definedName>
    <definedName name="db_inputpage2">#REF!</definedName>
    <definedName name="db_inputpage2_offset">#REF!</definedName>
    <definedName name="db_Inputpage5">#REF!</definedName>
    <definedName name="db_inputpagegolf">#REF!</definedName>
    <definedName name="DB_LOAN">#REF!</definedName>
    <definedName name="DB_Portfolio">#REF!</definedName>
    <definedName name="DB_PropertyType">#REF!</definedName>
    <definedName name="db_rawinput">#REF!</definedName>
    <definedName name="db_recoverable">#REF!</definedName>
    <definedName name="db_recoveries">#REF!</definedName>
    <definedName name="db_rentroll">#REF!</definedName>
    <definedName name="DB_RentRollRank">#REF!</definedName>
    <definedName name="Db_Tenant">#REF!</definedName>
    <definedName name="db_tenant_delete_section">#REF!</definedName>
    <definedName name="db_tenant_export">#REF!</definedName>
    <definedName name="db_Tenant_MktType">#REF!</definedName>
    <definedName name="db_utilities">#REF!</definedName>
    <definedName name="DB_Values">#REF!</definedName>
    <definedName name="DD_ACCEL100">#REF!</definedName>
    <definedName name="DD_ACCEL125">#REF!</definedName>
    <definedName name="DD_ACCEL80">#REF!</definedName>
    <definedName name="DD_ACQ_">#REF!</definedName>
    <definedName name="DD_AdjBidValue">#REF!</definedName>
    <definedName name="DD_AdjRate_Matrix">#REF!</definedName>
    <definedName name="DD_AdjRates">#REF!</definedName>
    <definedName name="DD_AdjustBid">#REF!</definedName>
    <definedName name="DD_AGGREGATE?">#REF!</definedName>
    <definedName name="DD_CAPADDER">#REF!</definedName>
    <definedName name="DD_CapBaseRent">#REF!</definedName>
    <definedName name="DD_ClosingDate">#REF!</definedName>
    <definedName name="DD_CRESERVES">#REF!</definedName>
    <definedName name="DD_currency">#REF!</definedName>
    <definedName name="DD_DISCOUNT">#REF!</definedName>
    <definedName name="DD_DISCOUNTADDER_CF">#REF!</definedName>
    <definedName name="DD_DISCOUNTADDR">#REF!</definedName>
    <definedName name="DD_DPORESERVES">#REF!</definedName>
    <definedName name="DD_DSCRANGE">#REF!</definedName>
    <definedName name="DD_EXPGROWTH">#REF!</definedName>
    <definedName name="DD_FINEXP">#REF!</definedName>
    <definedName name="DD_FIXBID?">#REF!</definedName>
    <definedName name="DD_GEBID">#REF!</definedName>
    <definedName name="DD_GROWTH">#REF!</definedName>
    <definedName name="DD_INDEX">#REF!</definedName>
    <definedName name="DD_ISTEP4">#REF!</definedName>
    <definedName name="DD_ISTEP6">#REF!</definedName>
    <definedName name="dd_Less_Than3">#REF!</definedName>
    <definedName name="DD_LIMITBID">#REF!</definedName>
    <definedName name="DD_LOSTLEGAL">#REF!</definedName>
    <definedName name="DD_LTVRANGE">#REF!</definedName>
    <definedName name="DD_MFRESERVES">#REF!</definedName>
    <definedName name="DD_MO_SCHED">#REF!</definedName>
    <definedName name="DD_ORIGFEE">#REF!</definedName>
    <definedName name="DD_PcntRecover">#REF!</definedName>
    <definedName name="DD_PcntRecover_Priority">#REF!</definedName>
    <definedName name="DD_PROJECTNAME">#REF!</definedName>
    <definedName name="DD_PUSH">#REF!</definedName>
    <definedName name="DD_RENTGROWTH">#REF!</definedName>
    <definedName name="dd_Sigma">#REF!</definedName>
    <definedName name="DD_STATES">#REF!</definedName>
    <definedName name="DD_Version">#REF!</definedName>
    <definedName name="DD_YROFSALE">#REF!</definedName>
    <definedName name="dealname">#REF!</definedName>
    <definedName name="debt_data">#REF!</definedName>
    <definedName name="debt_sheet">#REF!</definedName>
    <definedName name="debtwork">#REF!</definedName>
    <definedName name="deferred_date">#REF!</definedName>
    <definedName name="Denmark">#REF!</definedName>
    <definedName name="denmark1">#REF!</definedName>
    <definedName name="denmark10">#REF!</definedName>
    <definedName name="denmark20">#REF!</definedName>
    <definedName name="denmark5">#REF!</definedName>
    <definedName name="denmarkf1">#REF!</definedName>
    <definedName name="denmarkf2">#REF!</definedName>
    <definedName name="DEPR">#REF!</definedName>
    <definedName name="DEPRECIATE">#REF!</definedName>
    <definedName name="Depreciation">#REF!</definedName>
    <definedName name="Depreciation_Analysis">'[6]Cost Approach'!$A$18:$I$22</definedName>
    <definedName name="DIS">#REF!</definedName>
    <definedName name="DISP">#REF!</definedName>
    <definedName name="Disposals">#REF!</definedName>
    <definedName name="DME_BeforeCloseCompleted" hidden="1">"False"</definedName>
    <definedName name="DME_Dirty" hidden="1">"False"</definedName>
    <definedName name="dominicanrepublic">#REF!</definedName>
    <definedName name="dominicanrepublic10">#REF!</definedName>
    <definedName name="dominicanrepublic20">#REF!</definedName>
    <definedName name="dominicanrepublic5">#REF!</definedName>
    <definedName name="DT_Asset_Code">#REF!</definedName>
    <definedName name="DT_Assigned_Asset_Category">#REF!</definedName>
    <definedName name="DT_Assigned_Asset_Code">#REF!</definedName>
    <definedName name="dyfhn" localSheetId="1" hidden="1">{#N/A,#N/A,FALSE,"Aging Summary";#N/A,#N/A,FALSE,"Ratio Analysis";#N/A,#N/A,FALSE,"Test 120 Day Accts";#N/A,#N/A,FALSE,"Tickmarks"}</definedName>
    <definedName name="dyfhn" hidden="1">{#N/A,#N/A,FALSE,"Aging Summary";#N/A,#N/A,FALSE,"Ratio Analysis";#N/A,#N/A,FALSE,"Test 120 Day Accts";#N/A,#N/A,FALSE,"Tickmarks"}</definedName>
    <definedName name="DYNAImport_Flag">#REF!</definedName>
    <definedName name="E">#REF!</definedName>
    <definedName name="ec_srdebt">#REF!</definedName>
    <definedName name="ec_subject">#REF!</definedName>
    <definedName name="econ_date_rolled">#REF!</definedName>
    <definedName name="econ_input">#REF!</definedName>
    <definedName name="econ_rolled_date">#REF!</definedName>
    <definedName name="econ_rolled_time">#REF!</definedName>
    <definedName name="econ_start">#REF!</definedName>
    <definedName name="econ_time_rolled">#REF!</definedName>
    <definedName name="ECONIMPORT">#REF!</definedName>
    <definedName name="economics_data_input">#REF!</definedName>
    <definedName name="Economics_Eye_Chart">#REF!</definedName>
    <definedName name="ecuador">#REF!</definedName>
    <definedName name="ecuador10">#REF!</definedName>
    <definedName name="ecuador20">#REF!</definedName>
    <definedName name="ecuador5">#REF!</definedName>
    <definedName name="Effective_Age">#REF!</definedName>
    <definedName name="elsalvador">#REF!</definedName>
    <definedName name="elsalvador10">#REF!</definedName>
    <definedName name="elsalvador20">#REF!</definedName>
    <definedName name="elsalvador5">#REF!</definedName>
    <definedName name="ELSE">#REF!</definedName>
    <definedName name="End_Balances">#REF!</definedName>
    <definedName name="end_date">[8]Terms!$B$11</definedName>
    <definedName name="entrepr_profit">#REF!</definedName>
    <definedName name="ERASE">#REF!</definedName>
    <definedName name="EX_ACQ.COST">#REF!</definedName>
    <definedName name="EX_Category">#REF!</definedName>
    <definedName name="EX_Fair_Value">#REF!</definedName>
    <definedName name="EX_NBV">#REF!</definedName>
    <definedName name="EXNO">#REF!</definedName>
    <definedName name="expcomp">"Option Button 21"</definedName>
    <definedName name="ExpCompChart_Flag">#REF!</definedName>
    <definedName name="ExpEconchart_Flag">#REF!</definedName>
    <definedName name="ExpEyeChart_Flag">#REF!</definedName>
    <definedName name="expinet">"Option Button 20"</definedName>
    <definedName name="expirationDate">#REF!</definedName>
    <definedName name="expire">#REF!</definedName>
    <definedName name="exptenant">"exptenant"</definedName>
    <definedName name="ExpTenantChart_Flag">#REF!</definedName>
    <definedName name="external_obs">#REF!</definedName>
    <definedName name="Extra1">[5]Global!$E$122</definedName>
    <definedName name="EYE">#REF!</definedName>
    <definedName name="EYE_CHART">#REF!</definedName>
    <definedName name="eye_input">#REF!</definedName>
    <definedName name="Eye_Rolled_Date">#REF!</definedName>
    <definedName name="Eye_Rolled_Time">#REF!</definedName>
    <definedName name="eye_start">#REF!</definedName>
    <definedName name="eyeFlag">#REF!</definedName>
    <definedName name="eyeHead">#REF!</definedName>
    <definedName name="eyeheaders0">#REF!</definedName>
    <definedName name="EYERANGE">#REF!</definedName>
    <definedName name="F">#REF!</definedName>
    <definedName name="FACTORS">'[9]Depreciation '!$B$2:$L$6</definedName>
    <definedName name="fair_rent">'[10]Fair Rent Analysis'!$B$12</definedName>
    <definedName name="Fair_Rent_vs_Svc_Amts">[11]EBO_RES!#REF!</definedName>
    <definedName name="Fair_Value">#REF!</definedName>
    <definedName name="Fairways_DB">#REF!</definedName>
    <definedName name="FFE_Transfers">'[4]CIP-EQUIP-Q4 CY03'!#REF!</definedName>
    <definedName name="fg" localSheetId="1" hidden="1">{#N/A,#N/A,FALSE,"Aging Summary";#N/A,#N/A,FALSE,"Ratio Analysis";#N/A,#N/A,FALSE,"Test 120 Day Accts";#N/A,#N/A,FALSE,"Tickmarks"}</definedName>
    <definedName name="fg" hidden="1">{#N/A,#N/A,FALSE,"Aging Summary";#N/A,#N/A,FALSE,"Ratio Analysis";#N/A,#N/A,FALSE,"Test 120 Day Accts";#N/A,#N/A,FALSE,"Tickmarks"}</definedName>
    <definedName name="FIN">#REF!</definedName>
    <definedName name="finland">#REF!</definedName>
    <definedName name="Finland1">#REF!</definedName>
    <definedName name="finland10">#REF!</definedName>
    <definedName name="finland20">#REF!</definedName>
    <definedName name="finland5">#REF!</definedName>
    <definedName name="finlandf1">#REF!</definedName>
    <definedName name="finlandf2">#REF!</definedName>
    <definedName name="FIRSTDATACOL">#REF!</definedName>
    <definedName name="FMV">#REF!</definedName>
    <definedName name="France">#REF!</definedName>
    <definedName name="France1">#REF!</definedName>
    <definedName name="france10">#REF!</definedName>
    <definedName name="france20">#REF!</definedName>
    <definedName name="france5">#REF!</definedName>
    <definedName name="francef1">#REF!</definedName>
    <definedName name="francef2">#REF!</definedName>
    <definedName name="functional_depreciation">#REF!</definedName>
    <definedName name="g" localSheetId="1" hidden="1">{#N/A,#N/A,FALSE,"Aging Summary";#N/A,#N/A,FALSE,"Ratio Analysis";#N/A,#N/A,FALSE,"Test 120 Day Accts";#N/A,#N/A,FALSE,"Tickmarks"}</definedName>
    <definedName name="g" hidden="1">{#N/A,#N/A,FALSE,"Aging Summary";#N/A,#N/A,FALSE,"Ratio Analysis";#N/A,#N/A,FALSE,"Test 120 Day Accts";#N/A,#N/A,FALSE,"Tickmarks"}</definedName>
    <definedName name="GE_Values">#REF!</definedName>
    <definedName name="GECC_Values">#REF!</definedName>
    <definedName name="Germany">#REF!</definedName>
    <definedName name="Germany1">#REF!</definedName>
    <definedName name="germany10">#REF!</definedName>
    <definedName name="germany20">#REF!</definedName>
    <definedName name="germany5">#REF!</definedName>
    <definedName name="germanyf1">#REF!</definedName>
    <definedName name="germanyf2">#REF!</definedName>
    <definedName name="GG" localSheetId="1" hidden="1">{#N/A,#N/A,FALSE,"Aging Summary";#N/A,#N/A,FALSE,"Ratio Analysis";#N/A,#N/A,FALSE,"Test 120 Day Accts";#N/A,#N/A,FALSE,"Tickmarks"}</definedName>
    <definedName name="GG" hidden="1">{#N/A,#N/A,FALSE,"Aging Summary";#N/A,#N/A,FALSE,"Ratio Analysis";#N/A,#N/A,FALSE,"Test 120 Day Accts";#N/A,#N/A,FALSE,"Tickmarks"}</definedName>
    <definedName name="GGR_Conn_Sum">#REF!</definedName>
    <definedName name="Golf_DB">#REF!</definedName>
    <definedName name="Golf_Inc">#REF!</definedName>
    <definedName name="Golf_Val">#REF!</definedName>
    <definedName name="groupListInds">#REF!</definedName>
    <definedName name="growthrates">#REF!</definedName>
    <definedName name="guatemala">#REF!</definedName>
    <definedName name="guatemala10">#REF!</definedName>
    <definedName name="guatemala20">#REF!</definedName>
    <definedName name="guatemala5">#REF!</definedName>
    <definedName name="guyana">#REF!</definedName>
    <definedName name="guyana10">#REF!</definedName>
    <definedName name="guyana20">#REF!</definedName>
    <definedName name="guyana5">#REF!</definedName>
    <definedName name="GY_Adj">#REF!</definedName>
    <definedName name="H">#REF!</definedName>
    <definedName name="haiti">#REF!</definedName>
    <definedName name="haiti10">#REF!</definedName>
    <definedName name="haiti20">#REF!</definedName>
    <definedName name="haiti5">#REF!</definedName>
    <definedName name="hand1">#REF!</definedName>
    <definedName name="hand2">#REF!</definedName>
    <definedName name="hand3">#REF!</definedName>
    <definedName name="hard_cost">#REF!</definedName>
    <definedName name="HARDCRIT">#REF!</definedName>
    <definedName name="harvest_yr">#REF!</definedName>
    <definedName name="HC_Accrual_Sr1">#REF!</definedName>
    <definedName name="HC_Accrual_Sr2">#REF!</definedName>
    <definedName name="HC_Accrual_Subject">#REF!</definedName>
    <definedName name="HC_Accural_Sr1">#REF!</definedName>
    <definedName name="head_date">#REF!</definedName>
    <definedName name="Header">#REF!</definedName>
    <definedName name="histoper">#REF!</definedName>
    <definedName name="histOperInfo">#REF!</definedName>
    <definedName name="Historical_Expense_Summary">[12]expenses!$A$1:$K$34</definedName>
    <definedName name="holding_cost">#REF!</definedName>
    <definedName name="Holiday">#REF!</definedName>
    <definedName name="honduras">#REF!</definedName>
    <definedName name="honduras10">#REF!</definedName>
    <definedName name="honduras20">#REF!</definedName>
    <definedName name="honduras5">#REF!</definedName>
    <definedName name="HongKong">#REF!</definedName>
    <definedName name="hongkong1">#REF!</definedName>
    <definedName name="hongkong10">#REF!</definedName>
    <definedName name="hongkong20">#REF!</definedName>
    <definedName name="hongkong5">#REF!</definedName>
    <definedName name="hongkongf1">#REF!</definedName>
    <definedName name="hongkongf2">#REF!</definedName>
    <definedName name="hotel_data">#REF!</definedName>
    <definedName name="Hotel_DaysPerYear">#REF!</definedName>
    <definedName name="Hotel_Default_Reserves">#REF!</definedName>
    <definedName name="Hotel_P1_Y1">#REF!</definedName>
    <definedName name="Hotel_P1_Y2">#REF!</definedName>
    <definedName name="Hotel_P1_Y3">#REF!</definedName>
    <definedName name="Hotel_P1_Y4">#REF!</definedName>
    <definedName name="Hotel_P1_Y5">#REF!</definedName>
    <definedName name="Hotel_P12_Y2">#REF!</definedName>
    <definedName name="Hotel_P2_Y1">#REF!</definedName>
    <definedName name="Hotel_P2_Y3">#REF!</definedName>
    <definedName name="Hotel_P2_Y4">#REF!</definedName>
    <definedName name="Hotel_Portfolio_1">#REF!</definedName>
    <definedName name="Hotel_Portfolio_1_YR1">#REF!</definedName>
    <definedName name="Hotel_SubType">#REF!</definedName>
    <definedName name="hotelval">#REF!</definedName>
    <definedName name="HP1_YR0">#REF!</definedName>
    <definedName name="HP1_YR1">#REF!</definedName>
    <definedName name="HP1_YR10">#REF!</definedName>
    <definedName name="HP1_YR2">#REF!</definedName>
    <definedName name="HP1_YR3">#REF!</definedName>
    <definedName name="HP1_YR4">#REF!</definedName>
    <definedName name="HP1_YR5">#REF!</definedName>
    <definedName name="HP1_YR6">#REF!</definedName>
    <definedName name="HP1_YR7">#REF!</definedName>
    <definedName name="HP1_YR8">#REF!</definedName>
    <definedName name="HP1_YR9">#REF!</definedName>
    <definedName name="HP2_YR0">#REF!</definedName>
    <definedName name="HP2_YR1">#REF!</definedName>
    <definedName name="HP2_YR10">#REF!</definedName>
    <definedName name="HP2_YR2">#REF!</definedName>
    <definedName name="HP2_YR3">#REF!</definedName>
    <definedName name="HP2_YR4">#REF!</definedName>
    <definedName name="HP2_YR5">#REF!</definedName>
    <definedName name="HP2_YR6">#REF!</definedName>
    <definedName name="HP2_YR7">#REF!</definedName>
    <definedName name="HP2_YR8">#REF!</definedName>
    <definedName name="HP2_YR9">#REF!</definedName>
    <definedName name="HP3_YR3">#REF!</definedName>
    <definedName name="HP4_YR4">#REF!</definedName>
    <definedName name="I">#REF!</definedName>
    <definedName name="I_AccrueInt_Sr1">#REF!</definedName>
    <definedName name="I_AccrueInt_Sr2">#REF!</definedName>
    <definedName name="I_AccrueInt_Subject">#REF!</definedName>
    <definedName name="I_AcqAdjust">#REF!</definedName>
    <definedName name="I_Acres">#REF!</definedName>
    <definedName name="I_AddCashLabel">#REF!</definedName>
    <definedName name="I_AddlRooms_Yr1">#REF!</definedName>
    <definedName name="I_AddlRooms_Yr2">#REF!</definedName>
    <definedName name="I_AddlRooms_Yr3">#REF!</definedName>
    <definedName name="I_AddlRooms_Yr4">#REF!</definedName>
    <definedName name="I_AddlRooms_Yr5">#REF!</definedName>
    <definedName name="I_AddMktADR_Hist">#REF!</definedName>
    <definedName name="I_AddMktADR_Hist_Y1">#REF!</definedName>
    <definedName name="I_AddMktADR_Hist_Y2">#REF!</definedName>
    <definedName name="I_AddMktADR_Hist_Y3">#REF!</definedName>
    <definedName name="I_AddMktOcc_Hist">#REF!</definedName>
    <definedName name="I_AddMktOcc_Hist_Y1">#REF!</definedName>
    <definedName name="I_AddMktOcc_Hist_Y2">#REF!</definedName>
    <definedName name="I_AddMktOcc_Hist_Y3">#REF!</definedName>
    <definedName name="I_Address">#REF!</definedName>
    <definedName name="I_AddYear_Hist">#REF!</definedName>
    <definedName name="I_AddYear_Hist_Y1">#REF!</definedName>
    <definedName name="I_AddYear_Hist_Y2">#REF!</definedName>
    <definedName name="I_AddYear_Hist_Y3">#REF!</definedName>
    <definedName name="I_AddYearFlag_Hist">#REF!</definedName>
    <definedName name="I_AddYearFlag_Hist_Y1">#REF!</definedName>
    <definedName name="I_AddYearFlag_Hist_Y2">#REF!</definedName>
    <definedName name="I_AddYearFlag_Hist_Y3">#REF!</definedName>
    <definedName name="I_AdjIndex_Sr1">#REF!</definedName>
    <definedName name="I_AdjIndex_Sr2">#REF!</definedName>
    <definedName name="I_AdjIndex_Subject">#REF!</definedName>
    <definedName name="I_AdjIndexRate_Sr1">#REF!</definedName>
    <definedName name="I_AdjIndexRate_Sr2">#REF!</definedName>
    <definedName name="I_AdjIndexRate_Subject">#REF!</definedName>
    <definedName name="I_AdjRate_Sr1">#REF!</definedName>
    <definedName name="I_AdjRate_Sr2">#REF!</definedName>
    <definedName name="I_AdjRate_Subject">#REF!</definedName>
    <definedName name="I_AdjSpread_Sr1">#REF!</definedName>
    <definedName name="I_AdjSpread_Sr2">#REF!</definedName>
    <definedName name="I_AdjSpread_Subject">#REF!</definedName>
    <definedName name="I_ADR_Audit">#REF!</definedName>
    <definedName name="I_ADR_Hist">#REF!</definedName>
    <definedName name="I_ADR_Hist_Y1">#REF!</definedName>
    <definedName name="I_ADR_Hist_Y2">#REF!</definedName>
    <definedName name="I_ADR_Hist_Y3">#REF!</definedName>
    <definedName name="I_ADR_Yr0">#REF!</definedName>
    <definedName name="I_Amort_Date">#REF!</definedName>
    <definedName name="I_Amort_Date_Sr1">#REF!</definedName>
    <definedName name="I_Amort_Date_Sr2">#REF!</definedName>
    <definedName name="I_Amort_Date_Subject">#REF!</definedName>
    <definedName name="I_Amort_Index">#REF!</definedName>
    <definedName name="I_Amort_Index_Sr1">#REF!</definedName>
    <definedName name="I_Amort_Index_Sr2">#REF!</definedName>
    <definedName name="I_Amort_Rate">#REF!</definedName>
    <definedName name="I_Amort_Rate_Sr1">#REF!</definedName>
    <definedName name="I_Amort_Rate_Sr2">#REF!</definedName>
    <definedName name="I_Amort_Spread">#REF!</definedName>
    <definedName name="I_Amort_Spread_Sr1">#REF!</definedName>
    <definedName name="I_Amort_Spread_Sr2">#REF!</definedName>
    <definedName name="I_AmortOrig_Sr1">#REF!</definedName>
    <definedName name="I_AmortOrig_Sr2">#REF!</definedName>
    <definedName name="I_AmortOrig_Subject">#REF!</definedName>
    <definedName name="I_AmortSched_Sr1">#REF!</definedName>
    <definedName name="I_AmortSched_Sr2">#REF!</definedName>
    <definedName name="I_AmortSched_Subject">#REF!</definedName>
    <definedName name="I_AnalystFlex1">#REF!</definedName>
    <definedName name="I_AnalystFlex10">#REF!</definedName>
    <definedName name="I_AnalystFlex2">#REF!</definedName>
    <definedName name="I_AnalystFlex3">#REF!</definedName>
    <definedName name="I_AnalystFlex4">#REF!</definedName>
    <definedName name="I_AnalystFlex5">#REF!</definedName>
    <definedName name="I_AnalystFlex6">#REF!</definedName>
    <definedName name="I_AnalystFlex7">#REF!</definedName>
    <definedName name="I_AnalystFlex8">#REF!</definedName>
    <definedName name="I_AnalystFlex9">#REF!</definedName>
    <definedName name="I_AppraisalDate">#REF!</definedName>
    <definedName name="I_AssetLookupNumber">#REF!</definedName>
    <definedName name="I_AssetName">#REF!</definedName>
    <definedName name="I_BaseUnit">#REF!</definedName>
    <definedName name="I_CalcBalance_Sr1">#REF!</definedName>
    <definedName name="I_CalcBalance_Sr2">#REF!</definedName>
    <definedName name="I_CalcBalance_Subject">#REF!</definedName>
    <definedName name="I_CapCompHigh">#REF!</definedName>
    <definedName name="I_CapCompLow">#REF!</definedName>
    <definedName name="I_CapIncMgmtFee">#REF!</definedName>
    <definedName name="I_CapNOIAR">#REF!</definedName>
    <definedName name="I_CapRateCom">#REF!</definedName>
    <definedName name="I_CapRateCom_10YrNPV">#REF!</definedName>
    <definedName name="I_CapRateCom_5YrNPV">#REF!</definedName>
    <definedName name="I_CapRateCom_Adder">#REF!</definedName>
    <definedName name="I_CapRateCom_AssetOverride">#REF!</definedName>
    <definedName name="I_CapRateMF">#REF!</definedName>
    <definedName name="I_CapRateMF_10YrNPV">#REF!</definedName>
    <definedName name="I_CapRateMF_5YrNPV">#REF!</definedName>
    <definedName name="I_CapRateMF_Adder">#REF!</definedName>
    <definedName name="I_CapRateMF_AssetOverride">#REF!</definedName>
    <definedName name="I_CashforCash">#REF!</definedName>
    <definedName name="I_CFMortgage_Sr1">#REF!</definedName>
    <definedName name="I_CFMortgage_Sr2">#REF!</definedName>
    <definedName name="I_CFMortgage_Subject">#REF!</definedName>
    <definedName name="I_CFParticipation_Resid">#REF!</definedName>
    <definedName name="I_City">#REF!</definedName>
    <definedName name="I_CMBS">#REF!</definedName>
    <definedName name="I_Collateral">#REF!</definedName>
    <definedName name="I_CostofSalesEx">#REF!</definedName>
    <definedName name="I_CostofSalesREVal">#REF!</definedName>
    <definedName name="I_County">#REF!</definedName>
    <definedName name="I_CurrentBal_Sr1">#REF!</definedName>
    <definedName name="I_CurrentBal_Sr2">#REF!</definedName>
    <definedName name="I_CurrentBal_Subject">#REF!</definedName>
    <definedName name="I_DateComplete_Quality">#REF!</definedName>
    <definedName name="I_DateFollowupComplete_Quality">#REF!</definedName>
    <definedName name="I_DateInspect_Quality">#REF!</definedName>
    <definedName name="I_DatePresenting_Quality">#REF!</definedName>
    <definedName name="I_DateReceived_Quality">#REF!</definedName>
    <definedName name="I_DateRequest_Quality">#REF!</definedName>
    <definedName name="I_DebtPmtOverride_Sr1">#REF!</definedName>
    <definedName name="I_DebtPmtOverride_Sr2">#REF!</definedName>
    <definedName name="I_DebtPmtOverride_Subject">#REF!</definedName>
    <definedName name="I_DebtSvcOverride_Sr1">#REF!</definedName>
    <definedName name="I_DebtSvcOverride_Sr2">#REF!</definedName>
    <definedName name="I_DebtSvcOverride_Subject">#REF!</definedName>
    <definedName name="I_DebtType_Sr1">#REF!</definedName>
    <definedName name="I_DebtType_Sr2">#REF!</definedName>
    <definedName name="I_DebtType_Subject">#REF!</definedName>
    <definedName name="I_DelinqTaxes">#REF!</definedName>
    <definedName name="I_DiscountRate">#REF!</definedName>
    <definedName name="I_DiscountRateCF">#REF!</definedName>
    <definedName name="I_DiscountRateCF_Flag">#REF!</definedName>
    <definedName name="I_DiscountRateOverride">#REF!</definedName>
    <definedName name="I_EconomicOcc_Audit">#REF!</definedName>
    <definedName name="I_EconomicOcc_Hist">#REF!</definedName>
    <definedName name="I_ExitStrategy">#REF!</definedName>
    <definedName name="I_ExitYearExp">#REF!</definedName>
    <definedName name="I_ExpAdvertising_Audit">#REF!</definedName>
    <definedName name="I_ExpAdvertising_Hist">#REF!</definedName>
    <definedName name="I_ExpAdvertising_Yr0">#REF!</definedName>
    <definedName name="I_ExpComRes_Yr0">#REF!</definedName>
    <definedName name="I_ExpFlex_Audit">#REF!</definedName>
    <definedName name="I_ExpFlex_Hist">#REF!</definedName>
    <definedName name="I_ExpFlex_Yr0">#REF!</definedName>
    <definedName name="I_ExpFlexB_Audit">#REF!</definedName>
    <definedName name="I_ExpFlexB_Hist">#REF!</definedName>
    <definedName name="I_ExpFlexB_Yr0">#REF!</definedName>
    <definedName name="I_ExpFlexBLabel_Yr0">#REF!</definedName>
    <definedName name="I_ExpFlexC_Audit">#REF!</definedName>
    <definedName name="I_ExpFlexC_Hist">#REF!</definedName>
    <definedName name="I_ExpFlexC_Yr0">#REF!</definedName>
    <definedName name="I_ExpFlexCLabel_Yr0">#REF!</definedName>
    <definedName name="I_ExpFlexLabel_Yr0">#REF!</definedName>
    <definedName name="I_ExpG_A_Audit">#REF!</definedName>
    <definedName name="I_ExpG_A_Hist">#REF!</definedName>
    <definedName name="I_ExpG_A_Yr0">#REF!</definedName>
    <definedName name="I_ExpHotelReserves">#REF!</definedName>
    <definedName name="I_ExpInsurance_Audit">#REF!</definedName>
    <definedName name="I_ExpInsurance_Hist">#REF!</definedName>
    <definedName name="I_ExpInsurance_Yr0">#REF!</definedName>
    <definedName name="I_ExpMFRes_Yr0">#REF!</definedName>
    <definedName name="I_ExpMgmtFee_Audit">#REF!</definedName>
    <definedName name="I_ExpMgmtFee_Hist">#REF!</definedName>
    <definedName name="I_ExpMgmtFee_Yr0">#REF!</definedName>
    <definedName name="I_ExpOther_Hist">#REF!</definedName>
    <definedName name="I_ExpPayroll_Audit">#REF!</definedName>
    <definedName name="I_ExpPayroll_Hist">#REF!</definedName>
    <definedName name="I_ExpPayroll_Yr0">#REF!</definedName>
    <definedName name="I_ExpR_M_Audit">#REF!</definedName>
    <definedName name="I_ExpR_M_Hist">#REF!</definedName>
    <definedName name="I_ExpR_M_Yr0">#REF!</definedName>
    <definedName name="I_ExpTaxes_Audit">#REF!</definedName>
    <definedName name="I_ExpTaxes_Hist">#REF!</definedName>
    <definedName name="I_ExpTaxes_Yr0">#REF!</definedName>
    <definedName name="I_ExpUtilities_Audit">#REF!</definedName>
    <definedName name="I_ExpUtilities_Hist">#REF!</definedName>
    <definedName name="I_ExpUtilities_Yr0">#REF!</definedName>
    <definedName name="I_FixedBid">#REF!</definedName>
    <definedName name="I_FlexRevA_Audit">#REF!</definedName>
    <definedName name="I_FlexRevA_FixedPct">#REF!</definedName>
    <definedName name="I_FlexRevA_Hist">#REF!</definedName>
    <definedName name="I_FlexRevA_Hist_Y1">#REF!</definedName>
    <definedName name="I_FlexRevA_Hist_Y2">#REF!</definedName>
    <definedName name="I_FlexRevA_Hist_Y3">#REF!</definedName>
    <definedName name="I_FlexRevA_Yr0">#REF!</definedName>
    <definedName name="I_FlexRevAExp_Audit">#REF!</definedName>
    <definedName name="I_FlexRevAExp_FixedPct">#REF!</definedName>
    <definedName name="I_FlexRevAExp_Hist">#REF!</definedName>
    <definedName name="I_FlexRevAExp_Hist_Y1">#REF!</definedName>
    <definedName name="I_FlexRevAExp_Hist_Y2">#REF!</definedName>
    <definedName name="I_FlexRevAExp_Hist_Y3">#REF!</definedName>
    <definedName name="I_FlexRevAExp_Yr0">#REF!</definedName>
    <definedName name="I_FlexRevAExpGrowth_Flag">#REF!</definedName>
    <definedName name="I_FlexRevAExpGrowthRate_Stab">#REF!</definedName>
    <definedName name="I_FlexRevAExpGrowthRate_Yr1">#REF!</definedName>
    <definedName name="I_FlexRevAExpGrowthRate_Yr2">#REF!</definedName>
    <definedName name="I_FlexRevAExpGrowthRate_Yr3">#REF!</definedName>
    <definedName name="I_FlexRevAExpGrowthRate_Yr4">#REF!</definedName>
    <definedName name="I_FlexRevAGrowth_Flag">#REF!</definedName>
    <definedName name="I_FlexRevAGrowthRate_Stab">#REF!</definedName>
    <definedName name="I_FlexRevAGrowthRate_Yr1">#REF!</definedName>
    <definedName name="I_FlexRevAGrowthRate_Yr2">#REF!</definedName>
    <definedName name="I_FlexRevAGrowthRate_Yr3">#REF!</definedName>
    <definedName name="I_FlexRevAGrowthRate_Yr4">#REF!</definedName>
    <definedName name="I_FlexRevALabel_Yr0">#REF!</definedName>
    <definedName name="I_FlexRevB_Audit">#REF!</definedName>
    <definedName name="I_FlexRevB_FixedPct">#REF!</definedName>
    <definedName name="I_FlexRevB_Hist">#REF!</definedName>
    <definedName name="I_FlexRevB_Hist_Y1">#REF!</definedName>
    <definedName name="I_FlexRevB_Hist_Y2">#REF!</definedName>
    <definedName name="I_FlexRevB_Hist_Y3">#REF!</definedName>
    <definedName name="I_FlexRevB_Yr0">#REF!</definedName>
    <definedName name="I_FlexRevBExp_Audit">#REF!</definedName>
    <definedName name="I_FlexRevBExp_FixedPct">#REF!</definedName>
    <definedName name="I_FlexRevBExp_Hist">#REF!</definedName>
    <definedName name="I_FlexRevBExp_Hist_Y1">#REF!</definedName>
    <definedName name="I_FlexRevBExp_Hist_Y2">#REF!</definedName>
    <definedName name="I_FlexRevBExp_Hist_Y3">#REF!</definedName>
    <definedName name="I_FlexRevBExp_Yr0">#REF!</definedName>
    <definedName name="I_FlexRevBExpGrowth_Flag">#REF!</definedName>
    <definedName name="I_FlexRevBExpGrowthRate_Stab">#REF!</definedName>
    <definedName name="I_FlexRevBExpGrowthRate_Yr1">#REF!</definedName>
    <definedName name="I_FlexRevBExpGrowthRate_Yr2">#REF!</definedName>
    <definedName name="I_FlexRevBExpGrowthRate_Yr3">#REF!</definedName>
    <definedName name="I_FlexRevBExpGrowthRate_Yr4">#REF!</definedName>
    <definedName name="I_FlexRevBGrowth_Flag">#REF!</definedName>
    <definedName name="I_FlexRevBGrowthRate_Stab">#REF!</definedName>
    <definedName name="I_FlexRevBGrowthRate_Yr1">#REF!</definedName>
    <definedName name="I_FlexRevBGrowthRate_Yr2">#REF!</definedName>
    <definedName name="I_FlexRevBGrowthRate_Yr3">#REF!</definedName>
    <definedName name="I_FlexRevBGrowthRate_Yr4">#REF!</definedName>
    <definedName name="I_FlexRevBLabel_Yr0">#REF!</definedName>
    <definedName name="I_FoodExp_Audit">#REF!</definedName>
    <definedName name="I_FoodExp_FixedPct">#REF!</definedName>
    <definedName name="I_FoodExp_Hist">#REF!</definedName>
    <definedName name="I_FoodExp_Hist_Y1">#REF!</definedName>
    <definedName name="I_FoodExp_Hist_Y2">#REF!</definedName>
    <definedName name="I_FoodExp_Hist_Y3">#REF!</definedName>
    <definedName name="I_FoodExp_Yr0">#REF!</definedName>
    <definedName name="I_FoodExpGrowth_Flag">#REF!</definedName>
    <definedName name="I_FoodExpGrowthRate_Stab">#REF!</definedName>
    <definedName name="I_FoodExpGrowthRate_Yr1">#REF!</definedName>
    <definedName name="I_FoodExpGrowthRate_Yr2">#REF!</definedName>
    <definedName name="I_FoodExpGrowthRate_Yr3">#REF!</definedName>
    <definedName name="I_FoodExpGrowthRate_Yr4">#REF!</definedName>
    <definedName name="I_FoodRev_Audit">#REF!</definedName>
    <definedName name="I_FoodRev_FixedPct">#REF!</definedName>
    <definedName name="I_FoodRev_Hist">#REF!</definedName>
    <definedName name="I_FoodRev_Hist_Y1">#REF!</definedName>
    <definedName name="I_FoodRev_Hist_Y2">#REF!</definedName>
    <definedName name="I_FoodRev_Hist_Y3">#REF!</definedName>
    <definedName name="I_FoodRev_Yr0">#REF!</definedName>
    <definedName name="I_FoodRevGrowth_Flag">#REF!</definedName>
    <definedName name="I_FoodRevGrowthRate_Stab">#REF!</definedName>
    <definedName name="I_FoodRevGrowthRate_Yr1">#REF!</definedName>
    <definedName name="I_FoodRevGrowthRate_Yr2">#REF!</definedName>
    <definedName name="I_FoodRevGrowthRate_Yr3">#REF!</definedName>
    <definedName name="I_FoodRevGrowthRate_Yr4">#REF!</definedName>
    <definedName name="I_Forclosure_Date">#REF!</definedName>
    <definedName name="I_Golf_AddYear_Hist">#REF!</definedName>
    <definedName name="I_Golf_AddYearFlag_Hist">#REF!</definedName>
    <definedName name="I_Golf_AvgCartFee_TotalRound_Yr0">#REF!</definedName>
    <definedName name="I_Golf_AvgGreenFee_NonMemberRound_Yr0">#REF!</definedName>
    <definedName name="I_Golf_AvgRangeFee_TotalRound_Yr0">#REF!</definedName>
    <definedName name="I_Golf_CartFeeRevenue_Audit">#REF!</definedName>
    <definedName name="I_Golf_CartFeeRevenue_Hist_Y1">#REF!</definedName>
    <definedName name="I_Golf_CartFeeRevenue_Hist_Y2">#REF!</definedName>
    <definedName name="I_Golf_CartFeeRevenue_Hist_Y3">#REF!</definedName>
    <definedName name="I_Golf_CartLeaseExp_Audit">#REF!</definedName>
    <definedName name="I_Golf_CartLeaseExp_FixedPct">#REF!</definedName>
    <definedName name="I_Golf_CartLeaseExpHist_Y1">#REF!</definedName>
    <definedName name="I_Golf_CartLeaseExpHist_Y2">#REF!</definedName>
    <definedName name="I_Golf_CartLeaseExpHist_Y3">#REF!</definedName>
    <definedName name="I_Golf_CourseMaintainence_OperExp_Audit">#REF!</definedName>
    <definedName name="I_Golf_CourseMaintainence_OperExp_FixedPct">#REF!</definedName>
    <definedName name="I_Golf_CourseMaintainence_OperExp_Hist_Y1">#REF!</definedName>
    <definedName name="I_Golf_CourseMaintainence_OperExp_Hist_Y2">#REF!</definedName>
    <definedName name="I_Golf_CourseMaintainence_OperExp_Hist_Y3">#REF!</definedName>
    <definedName name="I_Golf_CourseOperations_ShopExp_Audit">#REF!</definedName>
    <definedName name="I_Golf_CourseOperations_ShopExp_FixedPct">#REF!</definedName>
    <definedName name="I_Golf_CourseOperations_ShopExp_Hist_Y1">#REF!</definedName>
    <definedName name="I_Golf_CourseOperations_ShopExp_Hist_Y2">#REF!</definedName>
    <definedName name="I_Golf_CourseOperations_ShopExp_Hist_Y3">#REF!</definedName>
    <definedName name="I_Golf_Department_Revenue_Growth_Yr1">#REF!</definedName>
    <definedName name="I_Golf_Department_Revenue_Growth_Yr2">#REF!</definedName>
    <definedName name="I_Golf_Department_Revenue_Growth_Yr3">#REF!</definedName>
    <definedName name="I_Golf_Department_Revenue_Growth_Yr4">#REF!</definedName>
    <definedName name="I_Golf_Department_Revenue_Growth_Yr5">#REF!</definedName>
    <definedName name="I_Golf_DepartmentalExp_Flag">#REF!</definedName>
    <definedName name="I_Golf_DepartmentalRev_Flag">#REF!</definedName>
    <definedName name="I_Golf_DepartmentExpenseGR_Stabilized">#REF!</definedName>
    <definedName name="I_Golf_DepartmentExpenseGR_Yr1">#REF!</definedName>
    <definedName name="I_Golf_DepartmentExpenseGR_Yr2">#REF!</definedName>
    <definedName name="I_Golf_DepartmentExpenseGR_Yr3">#REF!</definedName>
    <definedName name="I_Golf_DepartmentExpenseGR_Yr4">#REF!</definedName>
    <definedName name="I_Golf_Flex_C_Department_Expense_GR_Stabilized">#REF!</definedName>
    <definedName name="I_Golf_Flex_C_Department_Expense_GR_Yr1">#REF!</definedName>
    <definedName name="I_Golf_Flex_C_Department_Expense_GR_Yr2">#REF!</definedName>
    <definedName name="I_Golf_Flex_C_Department_Expense_GR_Yr3">#REF!</definedName>
    <definedName name="I_Golf_Flex_C_Department_Expense_GR_Yr4">#REF!</definedName>
    <definedName name="I_Golf_Flex_D_Department_Expense_GR_Stabilized">#REF!</definedName>
    <definedName name="I_Golf_Flex_D_Department_Expense_GR_Yr1">#REF!</definedName>
    <definedName name="I_Golf_Flex_D_Department_Expense_GR_Yr2">#REF!</definedName>
    <definedName name="I_Golf_Flex_D_Department_Expense_GR_Yr3">#REF!</definedName>
    <definedName name="I_Golf_Flex_D_Department_Expense_GR_Yr4">#REF!</definedName>
    <definedName name="I_Golf_Flex_D_Rev_Flag">#REF!</definedName>
    <definedName name="I_Golf_Flex_D_Revenue_GR_Stabilized">#REF!</definedName>
    <definedName name="I_Golf_Flex_D_Revenue_GR_Yr1">#REF!</definedName>
    <definedName name="I_Golf_Flex_D_Revenue_GR_Yr2">#REF!</definedName>
    <definedName name="I_Golf_Flex_D_Revenue_GR_Yr3">#REF!</definedName>
    <definedName name="I_Golf_Flex_D_Revenue_GR_Yr4">#REF!</definedName>
    <definedName name="I_Golf_Flex_Rev_D_Exp_Audit">#REF!</definedName>
    <definedName name="I_Golf_Flex_Rev_D_Exp_Hist_Y1">#REF!</definedName>
    <definedName name="I_Golf_Flex_Rev_D_Exp_Hist_Y3">#REF!</definedName>
    <definedName name="I_Golf_Flex_Revenue_D_Audit">#REF!</definedName>
    <definedName name="I_Golf_Flex_Revenue_D_Hist_Y3">#REF!</definedName>
    <definedName name="I_Golf_Flex_Revenue_D_Label_Audit">#REF!</definedName>
    <definedName name="I_Golf_Flex_Revenue_D_Label_Hist_Y3">#REF!</definedName>
    <definedName name="I_Golf_FlexA_DepartmentExpenseGR_Stabilized">#REF!</definedName>
    <definedName name="I_Golf_FlexA_DepartmentExpenseGR_Yr1">#REF!</definedName>
    <definedName name="I_Golf_FlexA_DepartmentExpenseGR_Yr2">#REF!</definedName>
    <definedName name="I_Golf_FlexA_DepartmentExpenseGR_Yr3">#REF!</definedName>
    <definedName name="I_Golf_FlexA_DepartmentExpenseGR_Yr4">#REF!</definedName>
    <definedName name="I_Golf_FlexADepartmentalExp_Flag">#REF!</definedName>
    <definedName name="I_Golf_FlexARev_Flag">#REF!</definedName>
    <definedName name="I_Golf_FlexARevenueGR_Stabilized">#REF!</definedName>
    <definedName name="I_Golf_FlexARevenueGR_Yr1">#REF!</definedName>
    <definedName name="I_Golf_FlexARevenueGR_Yr2">#REF!</definedName>
    <definedName name="I_Golf_FlexARevenueGR_Yr3">#REF!</definedName>
    <definedName name="I_Golf_FlexARevenueGR_Yr4">#REF!</definedName>
    <definedName name="I_Golf_FlexB_DepartmentExpenseGR_Stabilized">#REF!</definedName>
    <definedName name="I_Golf_FlexB_DepartmentExpenseGR_Yr1">#REF!</definedName>
    <definedName name="I_Golf_FlexB_DepartmentExpenseGR_Yr2">#REF!</definedName>
    <definedName name="I_Golf_FlexB_DepartmentExpenseGR_Yr3">#REF!</definedName>
    <definedName name="I_Golf_FlexB_DepartmentExpenseGR_Yr4">#REF!</definedName>
    <definedName name="I_Golf_FlexBDepartmentalExp_Flag">#REF!</definedName>
    <definedName name="I_Golf_FlexBRev_Flag">#REF!</definedName>
    <definedName name="I_Golf_FlexBRevenueGR_Stabilized">#REF!</definedName>
    <definedName name="I_Golf_FlexBRevenueGR_Yr1">#REF!</definedName>
    <definedName name="I_Golf_FlexBRevenueGR_Yr2">#REF!</definedName>
    <definedName name="I_Golf_FlexBRevenueGR_Yr3">#REF!</definedName>
    <definedName name="I_Golf_FlexBRevenueGR_Yr4">#REF!</definedName>
    <definedName name="I_Golf_FlexC_DepartmentExpenseGR_Stabilized">#REF!</definedName>
    <definedName name="I_Golf_FlexC_DepartmentExpenseGR_Yr1">#REF!</definedName>
    <definedName name="I_Golf_FlexC_DepartmentExpenseGR_Yr2">#REF!</definedName>
    <definedName name="I_Golf_FlexC_DepartmentExpenseGR_Yr3">#REF!</definedName>
    <definedName name="I_Golf_FlexC_DepartmentExpenseGR_Yr4">#REF!</definedName>
    <definedName name="I_Golf_FlexCDepartmentalExp_Flag">#REF!</definedName>
    <definedName name="I_Golf_FlexCRev_Flag">#REF!</definedName>
    <definedName name="I_Golf_FlexCRevenueGR_Stabilized">#REF!</definedName>
    <definedName name="I_Golf_FlexCRevenueGR_Yr1">#REF!</definedName>
    <definedName name="I_Golf_FlexCRevenueGR_Yr2">#REF!</definedName>
    <definedName name="I_Golf_FlexCRevenueGR_Yr3">#REF!</definedName>
    <definedName name="I_Golf_FlexCRevenueGR_Yr4">#REF!</definedName>
    <definedName name="I_Golf_FlexD_Departmental_Exp_Flag">#REF!</definedName>
    <definedName name="I_Golf_FlexExpenseA__FixedPct">#REF!</definedName>
    <definedName name="I_Golf_FlexExpenseA_Audit">#REF!</definedName>
    <definedName name="I_Golf_FlexExpenseA_Hist_Y1">#REF!</definedName>
    <definedName name="I_Golf_FlexExpenseA_Hist_Y2">#REF!</definedName>
    <definedName name="I_Golf_FlexExpenseA_Hist_Y3">#REF!</definedName>
    <definedName name="I_Golf_FlexExpenseALabel_Audit">#REF!</definedName>
    <definedName name="I_Golf_FlexExpenseALabel_Hist_Y1">#REF!</definedName>
    <definedName name="I_Golf_FlexExpenseALabel_Hist_Y2">#REF!</definedName>
    <definedName name="I_Golf_FlexExpenseALabel_Hist_Y3">#REF!</definedName>
    <definedName name="I_Golf_FlexExpenseB__FixedPct">#REF!</definedName>
    <definedName name="I_Golf_FlexExpenseB_Audit">#REF!</definedName>
    <definedName name="I_Golf_FlexExpenseB_Hist_Y1">#REF!</definedName>
    <definedName name="I_Golf_FlexExpenseB_Hist_Y2">#REF!</definedName>
    <definedName name="I_Golf_FlexExpenseB_Hist_Y3">#REF!</definedName>
    <definedName name="I_Golf_FlexExpenseBLabel_Audit">#REF!</definedName>
    <definedName name="I_Golf_FlexExpenseBLabel_Hist_Y1">#REF!</definedName>
    <definedName name="I_Golf_FlexExpenseBLabel_Hist_Y2">#REF!</definedName>
    <definedName name="I_Golf_FlexExpenseBLabel_Hist_Y3">#REF!</definedName>
    <definedName name="I_Golf_FlexExpenseC_Audit">#REF!</definedName>
    <definedName name="I_Golf_FlexExpenseC_FixedPct">#REF!</definedName>
    <definedName name="I_Golf_FlexExpenseC_Hist_Y1">#REF!</definedName>
    <definedName name="I_Golf_FlexExpenseC_Hist_Y2">#REF!</definedName>
    <definedName name="I_Golf_FlexExpenseC_Hist_Y3">#REF!</definedName>
    <definedName name="I_Golf_FlexExpenseCLabel_Audit">#REF!</definedName>
    <definedName name="I_Golf_FlexExpenseCLabel_Hist_Y1">#REF!</definedName>
    <definedName name="I_Golf_FlexExpenseCLabel_Hist_Y2">#REF!</definedName>
    <definedName name="I_Golf_FlexExpenseCLabel_Hist_Y3">#REF!</definedName>
    <definedName name="I_Golf_FlexExpenseD_Audit">#REF!</definedName>
    <definedName name="I_Golf_FlexExpenseD_FixedPct">#REF!</definedName>
    <definedName name="I_Golf_FlexExpenseD_Hist_Y1">#REF!</definedName>
    <definedName name="I_Golf_FlexExpenseD_Hist_Y2">#REF!</definedName>
    <definedName name="I_Golf_FlexExpenseD_Hist_Y3">#REF!</definedName>
    <definedName name="I_Golf_FlexExpenseDLabel_Audit">#REF!</definedName>
    <definedName name="I_Golf_FlexExpenseDLabel_Hist_Y1">#REF!</definedName>
    <definedName name="I_Golf_FlexExpenseDLabel_Hist_Y2">#REF!</definedName>
    <definedName name="I_Golf_FlexExpenseDLabel_Hist_Y3">#REF!</definedName>
    <definedName name="I_Golf_FlexExpenseE_Audit">#REF!</definedName>
    <definedName name="I_Golf_FlexExpenseE_FixedPct">#REF!</definedName>
    <definedName name="I_Golf_FlexExpenseE_Hist_Y1">#REF!</definedName>
    <definedName name="I_Golf_FlexExpenseE_Hist_Y2">#REF!</definedName>
    <definedName name="I_Golf_FlexExpenseE_Hist_Y3">#REF!</definedName>
    <definedName name="I_Golf_FlexExpenseELabel_Audit">#REF!</definedName>
    <definedName name="I_Golf_FlexExpenseELabel_Hist_Y1">#REF!</definedName>
    <definedName name="I_Golf_FlexExpenseELabel_Hist_Y2">#REF!</definedName>
    <definedName name="I_Golf_FlexExpenseELabel_Hist_Y3">#REF!</definedName>
    <definedName name="I_Golf_FlexRevAExp_Audit">#REF!</definedName>
    <definedName name="I_Golf_FlexRevAExp_Hist_FixedPct">#REF!</definedName>
    <definedName name="I_Golf_FlexRevAExp_Hist_Y1">#REF!</definedName>
    <definedName name="I_Golf_FlexRevAExp_Hist_Y2">#REF!</definedName>
    <definedName name="I_Golf_FlexRevAExp_Hist_Y3">#REF!</definedName>
    <definedName name="I_Golf_FlexRevBExp_Audit">#REF!</definedName>
    <definedName name="I_Golf_FlexRevBExp_Hist_FixedPct">#REF!</definedName>
    <definedName name="I_Golf_FlexRevBExp_Hist_Y1">#REF!</definedName>
    <definedName name="I_Golf_FlexRevBExp_Hist_Y2">#REF!</definedName>
    <definedName name="I_Golf_FlexRevBExp_Hist_Y3">#REF!</definedName>
    <definedName name="I_Golf_FlexRevCExp_Audit">#REF!</definedName>
    <definedName name="I_Golf_FlexRevCExp_Hist_FixedPct">#REF!</definedName>
    <definedName name="I_Golf_FlexRevCExp_Hist_Y1">#REF!</definedName>
    <definedName name="I_Golf_FlexRevCExp_Hist_Y2">#REF!</definedName>
    <definedName name="I_Golf_FlexRevCExp_Hist_Y3">#REF!</definedName>
    <definedName name="I_Golf_FlexRevDExp_Hist_FixedPct">#REF!</definedName>
    <definedName name="I_Golf_FlexRevDExp_Hist_Y1">#REF!</definedName>
    <definedName name="I_Golf_FlexRevDExp_Hist_Y2">#REF!</definedName>
    <definedName name="I_Golf_FlexRevenueA_Audit">#REF!</definedName>
    <definedName name="I_Golf_FlexRevenueA_Hist_Y1">#REF!</definedName>
    <definedName name="I_Golf_FlexRevenueA_Hist_Y2">#REF!</definedName>
    <definedName name="I_Golf_FlexRevenueA_Hist_Y3">#REF!</definedName>
    <definedName name="I_Golf_FlexRevenueALabel_Audit">#REF!</definedName>
    <definedName name="I_Golf_FlexRevenueALabel_Hist_Y1">#REF!</definedName>
    <definedName name="I_Golf_FlexRevenueALabel_Hist_Y2">#REF!</definedName>
    <definedName name="I_Golf_FlexRevenueALabel_Hist_Y3">#REF!</definedName>
    <definedName name="I_Golf_FlexRevenueB_Audit">#REF!</definedName>
    <definedName name="I_Golf_FlexRevenueB_Hist_Y1">#REF!</definedName>
    <definedName name="I_Golf_FlexRevenueB_Hist_Y2">#REF!</definedName>
    <definedName name="I_Golf_FlexRevenueB_Hist_Y3">#REF!</definedName>
    <definedName name="I_Golf_FlexRevenueBLabel_Audit">#REF!</definedName>
    <definedName name="I_Golf_FlexRevenueBLabel_Hist_Y1">#REF!</definedName>
    <definedName name="I_Golf_FlexRevenueBLabel_Hist_Y2">#REF!</definedName>
    <definedName name="I_Golf_FlexRevenueBLabel_Hist_Y3">#REF!</definedName>
    <definedName name="I_Golf_FlexRevenueC_Audit">#REF!</definedName>
    <definedName name="I_Golf_FlexRevenueC_Hist_Y1">#REF!</definedName>
    <definedName name="I_Golf_FlexRevenueC_Hist_Y2">#REF!</definedName>
    <definedName name="I_Golf_FlexRevenueC_Hist_Y3">#REF!</definedName>
    <definedName name="I_Golf_FlexRevenueCLabel_Audit">#REF!</definedName>
    <definedName name="I_Golf_FlexRevenueCLabel_Hist_Y1">#REF!</definedName>
    <definedName name="I_Golf_FlexRevenueCLabel_Hist_Y2">#REF!</definedName>
    <definedName name="I_Golf_FlexRevenueCLabel_Hist_Y3">#REF!</definedName>
    <definedName name="I_Golf_FlexRevenueD_Hist_Y1">#REF!</definedName>
    <definedName name="I_Golf_FlexRevenueD_Hist_Y2">#REF!</definedName>
    <definedName name="I_Golf_FlexRevenueD_Hist_Y3">#REF!</definedName>
    <definedName name="I_Golf_FlexRevenueD_Label_Hist_Y1">#REF!</definedName>
    <definedName name="I_Golf_FlexRevenueD_Label_Hist_Y3">#REF!</definedName>
    <definedName name="I_Golf_FlexRevenueDLabel_Hist_Y1">#REF!</definedName>
    <definedName name="I_Golf_FlexRevenueDLabel_Hist_Y2">#REF!</definedName>
    <definedName name="I_Golf_FlexRevenueDLabel_Hist_Y3">#REF!</definedName>
    <definedName name="I_Golf_Food_BevCostOfSales_Audit">#REF!</definedName>
    <definedName name="I_Golf_Food_BevCostOfSales_FixedPct">#REF!</definedName>
    <definedName name="I_Golf_Food_BevCostOfSales_Hist_Y1">#REF!</definedName>
    <definedName name="I_Golf_Food_BevCostofSales_Hist_Y2">#REF!</definedName>
    <definedName name="I_Golf_Food_BevCostOfSales_Hist_Y3">#REF!</definedName>
    <definedName name="I_Golf_Food_Beverage_Sales_Revenue_Hist_Y1">#REF!</definedName>
    <definedName name="I_Golf_Food_BeverageSales_TotalRound_Yr0">#REF!</definedName>
    <definedName name="I_Golf_Food_BeverageSalesRevenue_Audit">#REF!</definedName>
    <definedName name="I_Golf_Food_BeverageSalesRevenue_Hist_Y2">#REF!</definedName>
    <definedName name="I_Golf_Food_BeverageSalesRevenue_Hist_Y3">#REF!</definedName>
    <definedName name="I_Golf_Food_BevOperationsExp_Audit">#REF!</definedName>
    <definedName name="I_Golf_Food_BevOperationsExp_FixedPct">#REF!</definedName>
    <definedName name="I_Golf_Food_BevOperationsExp_Hist_Y1">#REF!</definedName>
    <definedName name="I_Golf_Food_BevOperationsExp_Hist_Y2">#REF!</definedName>
    <definedName name="I_Golf_Food_BevOperationsExp_Hist_Y3">#REF!</definedName>
    <definedName name="I_Golf_FoodBevOpsExp_FixedPct">#REF!</definedName>
    <definedName name="I_Golf_G_AdminExp_Audit">#REF!</definedName>
    <definedName name="I_Golf_G_AdminExp_FixedPct">#REF!</definedName>
    <definedName name="I_Golf_G_AdminExp_Hist_Y1">#REF!</definedName>
    <definedName name="I_Golf_G_AdminExp_Hist_Y2">#REF!</definedName>
    <definedName name="I_Golf_G_AdminExp_Hist_Y3">#REF!</definedName>
    <definedName name="I_Golf_General_PayrollExp_Audit">#REF!</definedName>
    <definedName name="I_Golf_General_PayrollExpHist_Y1">#REF!</definedName>
    <definedName name="I_Golf_GeneralPayroll_Audit">#REF!</definedName>
    <definedName name="I_Golf_GeneralPayrollExp_Audit">#REF!</definedName>
    <definedName name="I_Golf_GeneralPayrollExp_FixedPct">#REF!</definedName>
    <definedName name="I_Golf_GeneralPayrollExpHist_Y2">#REF!</definedName>
    <definedName name="I_Golf_GeneralPayrollExpHist_Y3">#REF!</definedName>
    <definedName name="I_Golf_GolfShopCostOfSales_FixedPct">#REF!</definedName>
    <definedName name="I_Golf_GreenFeeRevenue_Audit">#REF!</definedName>
    <definedName name="I_Golf_GreenFeeRevenue_Hist_Y1">#REF!</definedName>
    <definedName name="I_Golf_GreenFeeRevenue_Hist_Y2">#REF!</definedName>
    <definedName name="I_Golf_GreenFeeRevenue_Hist_Y3">#REF!</definedName>
    <definedName name="I_Golf_GroundleaseExp_Audit">#REF!</definedName>
    <definedName name="I_Golf_GroundleaseExpHist_Y1">#REF!</definedName>
    <definedName name="I_Golf_GroundleaseExpHist_Y2">#REF!</definedName>
    <definedName name="I_Golf_GroundleaseExpHist_Y3">#REF!</definedName>
    <definedName name="I_Golf_InitiationFee_NewMember_Yr0">#REF!</definedName>
    <definedName name="I_Golf_InitiationFeesRevenue_Audit">#REF!</definedName>
    <definedName name="I_Golf_InitiationFeesRevenue_Hist_Y1">#REF!</definedName>
    <definedName name="I_Golf_InitiationFeesRevenue_Hist_Y2">#REF!</definedName>
    <definedName name="I_Golf_InitiationFeesRevenue_Hist_Y3">#REF!</definedName>
    <definedName name="I_Golf_InsuarnceExp_Audit">#REF!</definedName>
    <definedName name="I_Golf_InsuarnceExp_Hist_Y1">#REF!</definedName>
    <definedName name="I_Golf_InsuarnceExp_Hist_Y2">#REF!</definedName>
    <definedName name="I_Golf_InsuarnceExp_Hist_Y3">#REF!</definedName>
    <definedName name="I_Golf_Insurance_FixedPct">#REF!</definedName>
    <definedName name="I_Golf_IrrigationExp_Audit">#REF!</definedName>
    <definedName name="I_Golf_IrrigationExp_FixedPct">#REF!</definedName>
    <definedName name="I_Golf_IrrigationExpHist_Y1">#REF!</definedName>
    <definedName name="I_Golf_IrrigationExpHist_Y2">#REF!</definedName>
    <definedName name="I_Golf_IrrigationExpHist_Y3">#REF!</definedName>
    <definedName name="I_Golf_MaintainenceEquipLeaseExp_Audit">#REF!</definedName>
    <definedName name="I_Golf_MaintainenceEquipLeaseExp_FixedPct">#REF!</definedName>
    <definedName name="I_Golf_MaintainenceEquipLeaseExpHist_Y1">#REF!</definedName>
    <definedName name="I_Golf_MaintainenceEquipLeaseExpHist_Y2">#REF!</definedName>
    <definedName name="I_Golf_MaintainenceEquipLeaseExpHist_Y3">#REF!</definedName>
    <definedName name="I_Golf_MarketingExp_Audit">#REF!</definedName>
    <definedName name="I_Golf_MarketingExp_FixedPct">#REF!</definedName>
    <definedName name="I_Golf_MarketingExpHist_Y1">#REF!</definedName>
    <definedName name="I_Golf_MarketingExpHist_Y2">#REF!</definedName>
    <definedName name="I_Golf_MarketingExpHist_Y3">#REF!</definedName>
    <definedName name="I_Golf_MembershipDepartmentRev_Flag">#REF!</definedName>
    <definedName name="I_Golf_MembershipDuesRevenue_Audit">#REF!</definedName>
    <definedName name="I_Golf_MembershipDuesRevenue_Hist_Y1">#REF!</definedName>
    <definedName name="I_Golf_MembershipDuesRevenue_Hist_Y2">#REF!</definedName>
    <definedName name="I_Golf_MembershipDuesRevenue_Hist_Y3">#REF!</definedName>
    <definedName name="I_Golf_MemDepartmentRevenueGR_Stabilized">#REF!</definedName>
    <definedName name="I_Golf_MemDepartmentRevenueGR_Yr1">#REF!</definedName>
    <definedName name="I_Golf_MemDepartmentRevenueGR_Yr2">#REF!</definedName>
    <definedName name="I_Golf_MemDepartmentRevenueGR_Yr3">#REF!</definedName>
    <definedName name="I_Golf_MemDepartmentRevenueGR_Yr4">#REF!</definedName>
    <definedName name="I_Golf_MemebrshipDues_Yr0">#REF!</definedName>
    <definedName name="I_Golf_MgtFeeExp_Audit">#REF!</definedName>
    <definedName name="I_Golf_MgtFeeExp_Hist_Y1">#REF!</definedName>
    <definedName name="I_Golf_MgtFeeExp_Hist_Y2">#REF!</definedName>
    <definedName name="I_Golf_MgtFeeExp_Hist_Y3">#REF!</definedName>
    <definedName name="I_Golf_NumberNewMembers_Audit">#REF!</definedName>
    <definedName name="I_Golf_NumberNewMembers_Hist_Y1">#REF!</definedName>
    <definedName name="I_Golf_NumberNewMembers_Hist_Y2">#REF!</definedName>
    <definedName name="I_Golf_NumberNewMembers_Hist_Y3">#REF!</definedName>
    <definedName name="I_Golf_NunberofNewMembers_Yr0">#REF!</definedName>
    <definedName name="I_Golf_PropTaxesExp__FixedPct">#REF!</definedName>
    <definedName name="I_Golf_PropTaxesExp_Audit">#REF!</definedName>
    <definedName name="I_Golf_PropTaxesExp_Hist_Y1">#REF!</definedName>
    <definedName name="I_Golf_PropTaxesExp_Hist_Y2">#REF!</definedName>
    <definedName name="I_Golf_PropTaxesExp_Hist_Y3">#REF!</definedName>
    <definedName name="I_Golf_ProShopCostofSales_Audit">#REF!</definedName>
    <definedName name="I_Golf_ProShopCostofSales_Hist_Y1">#REF!</definedName>
    <definedName name="I_Golf_ProShopCostofSales_Hist_Y2">#REF!</definedName>
    <definedName name="I_Golf_ProShopCostofSales_Hist_Y3">#REF!</definedName>
    <definedName name="I_Golf_ProShopOperExp_FixedPct">#REF!</definedName>
    <definedName name="I_Golf_RangeFeeRevenue_Audit">#REF!</definedName>
    <definedName name="I_Golf_RangeFeeRevenue_Hist_Y1">#REF!</definedName>
    <definedName name="I_Golf_RangeFeeRevenue_Hist_Y2">#REF!</definedName>
    <definedName name="I_Golf_RangeFeeRevenue_Hist_Y3">#REF!</definedName>
    <definedName name="I_Golf_RevenueSubsidy_Audit">#REF!</definedName>
    <definedName name="I_Golf_RevenueSubsidy_Hist_Y1">#REF!</definedName>
    <definedName name="I_Golf_RevenueSubsidy_Hist_Y2">#REF!</definedName>
    <definedName name="I_Golf_RevenueSubsidy_Hist_Y3">#REF!</definedName>
    <definedName name="I_Golf_ShopSales_TotalRound_Yr0">#REF!</definedName>
    <definedName name="I_Golf_ShopSalesRevenue_Audit">#REF!</definedName>
    <definedName name="I_Golf_ShopSalesRevenue_Hist_Y1">#REF!</definedName>
    <definedName name="I_Golf_ShopSalesRevenue_Hist_Y2">#REF!</definedName>
    <definedName name="I_Golf_ShopSalesRevenue_Hist_Y3">#REF!</definedName>
    <definedName name="I_Golf_Total_Holes">#REF!</definedName>
    <definedName name="I_Golf_TotalMember_Rounds_Hist_Y1">#REF!</definedName>
    <definedName name="I_Golf_TotalMemberRounds_Audit">#REF!</definedName>
    <definedName name="I_Golf_TotalMemberRounds_Hist_Y2">#REF!</definedName>
    <definedName name="I_Golf_TotalMemberRounds_Hist_Y3">#REF!</definedName>
    <definedName name="I_Golf_TotalMemberRounds_Yr0">#REF!</definedName>
    <definedName name="I_Golf_TotalMembers_Yr0">#REF!</definedName>
    <definedName name="I_Golf_TotalNonMember_Rounds_Hist_Y1">#REF!</definedName>
    <definedName name="I_Golf_TotalNonMemberRounds_Audit">#REF!</definedName>
    <definedName name="I_Golf_TotalNonMemberRounds_Hist_Y2">#REF!</definedName>
    <definedName name="I_Golf_TotalNonMemberRounds_Hist_Y3">#REF!</definedName>
    <definedName name="I_Golf_TotalNonMemberRounds_Yr0">#REF!</definedName>
    <definedName name="I_Golf_TotalNumberofMembers_Audit">#REF!</definedName>
    <definedName name="I_Golf_TotalNumberofMembers_Hist_Y1">#REF!</definedName>
    <definedName name="I_Golf_TotalNumberofMembers_Hist_Y2">#REF!</definedName>
    <definedName name="I_Golf_TotalNumberofMembers_Hist_Y3">#REF!</definedName>
    <definedName name="I_Golf_TotalRounds_Hist_Y0">#REF!</definedName>
    <definedName name="I_Golf_UtilitiesExp_Audit">#REF!</definedName>
    <definedName name="I_Golf_UtilitiesExp_FixedPct">#REF!</definedName>
    <definedName name="I_Golf_UtilitiesExpHist_Y1">#REF!</definedName>
    <definedName name="I_Golf_UtilitiesExpHist_Y2">#REF!</definedName>
    <definedName name="I_Golf_UtilitiesExpHist_Y3">#REF!</definedName>
    <definedName name="I_Golf_Year_Hist_Y2">#REF!</definedName>
    <definedName name="I_Golf_Year_Hist_Y3">#REF!</definedName>
    <definedName name="I_GolfExpGeneral_Reserve">#REF!</definedName>
    <definedName name="I_GolfExpMgmtFee">#REF!</definedName>
    <definedName name="I_GrossRev_Yr0">#REF!</definedName>
    <definedName name="I_HardCodedSalesProceeds">#REF!</definedName>
    <definedName name="I_Hotel_Rooms">#REF!</definedName>
    <definedName name="I_HotelExpEnergy_Audit">#REF!</definedName>
    <definedName name="I_HotelExpEnergy_FixedPct">#REF!</definedName>
    <definedName name="I_HotelExpEnergy_Hist">#REF!</definedName>
    <definedName name="I_HotelExpEnergy_Hist_Y1">#REF!</definedName>
    <definedName name="I_HotelExpEnergy_Hist_Y2">#REF!</definedName>
    <definedName name="I_HotelExpEnergy_Hist_Y3">#REF!</definedName>
    <definedName name="I_HotelExpEnergy_Yr0">#REF!</definedName>
    <definedName name="I_HotelExpFlexA_Audit">#REF!</definedName>
    <definedName name="I_HotelExpFlexA_FixedPct">#REF!</definedName>
    <definedName name="I_HotelExpFlexA_Hist">#REF!</definedName>
    <definedName name="I_HotelExpFlexA_Hist_Y1">#REF!</definedName>
    <definedName name="I_HotelExpFlexA_Hist_Y2">#REF!</definedName>
    <definedName name="I_HotelExpFlexA_Hist_Y3">#REF!</definedName>
    <definedName name="I_HotelExpFlexA_Yr0">#REF!</definedName>
    <definedName name="I_HotelExpFlexALabel">#REF!</definedName>
    <definedName name="I_HotelExpFlexB_Audit">#REF!</definedName>
    <definedName name="I_HotelExpFlexB_FixedPct">#REF!</definedName>
    <definedName name="I_HotelExpFlexB_Hist">#REF!</definedName>
    <definedName name="I_HotelExpFlexB_Hist_Y1">#REF!</definedName>
    <definedName name="I_HotelExpFlexB_Hist_Y2">#REF!</definedName>
    <definedName name="I_HotelExpFlexB_Hist_Y3">#REF!</definedName>
    <definedName name="I_HotelExpFlexB_Yr0">#REF!</definedName>
    <definedName name="I_HotelExpFlexBLabel">#REF!</definedName>
    <definedName name="I_HotelExpFlexC_Audit">#REF!</definedName>
    <definedName name="I_HotelExpFlexC_FixedPct">#REF!</definedName>
    <definedName name="I_HotelExpFlexC_Hist">#REF!</definedName>
    <definedName name="I_HotelExpFlexC_Hist_Y1">#REF!</definedName>
    <definedName name="I_HotelExpFlexC_Hist_Y2">#REF!</definedName>
    <definedName name="I_HotelExpFlexC_Hist_Y3">#REF!</definedName>
    <definedName name="I_HotelExpFlexC_Yr0">#REF!</definedName>
    <definedName name="I_HotelExpFlexCLabel">#REF!</definedName>
    <definedName name="I_HotelExpFlexD_Audit">#REF!</definedName>
    <definedName name="I_HotelExpFlexD_FixedPct">#REF!</definedName>
    <definedName name="I_HotelExpFlexD_Hist_Y1">#REF!</definedName>
    <definedName name="I_HotelExpFlexD_Hist_Y2">#REF!</definedName>
    <definedName name="I_HotelExpFlexD_Hist_Y3">#REF!</definedName>
    <definedName name="I_HotelExpFlexD_Yr0">#REF!</definedName>
    <definedName name="I_HotelExpFlexDLabel">#REF!</definedName>
    <definedName name="I_HotelExpFlexE_Audit">#REF!</definedName>
    <definedName name="I_HotelExpFlexE_FixedPct">#REF!</definedName>
    <definedName name="I_HotelExpFlexE_Hist_Y1">#REF!</definedName>
    <definedName name="I_HotelExpFlexE_Hist_Y2">#REF!</definedName>
    <definedName name="I_HotelExpFlexE_Hist_Y3">#REF!</definedName>
    <definedName name="I_HotelExpFlexE_Yr0">#REF!</definedName>
    <definedName name="I_HotelExpFlexELabel">#REF!</definedName>
    <definedName name="I_HotelExpFranFee">#REF!</definedName>
    <definedName name="I_HotelExpFranFee_Audit">#REF!</definedName>
    <definedName name="I_HotelExpFranFee_Hist">#REF!</definedName>
    <definedName name="I_HotelExpFranFee_Hist_Y1">#REF!</definedName>
    <definedName name="I_HotelExpFranFee_Hist_Y2">#REF!</definedName>
    <definedName name="I_HotelExpFranFee_Hist_Y3">#REF!</definedName>
    <definedName name="I_HotelExpG_A_Audit">#REF!</definedName>
    <definedName name="I_HotelExpG_A_FixedPct">#REF!</definedName>
    <definedName name="I_HotelExpG_A_Hist">#REF!</definedName>
    <definedName name="I_HotelExpG_A_Hist_Y1">#REF!</definedName>
    <definedName name="I_HotelExpG_A_Hist_Y2">#REF!</definedName>
    <definedName name="I_HotelExpG_A_Hist_Y3">#REF!</definedName>
    <definedName name="I_HotelExpG_A_Yr0">#REF!</definedName>
    <definedName name="I_HotelExpInsurance_Audit">#REF!</definedName>
    <definedName name="I_HotelExpInsurance_FixedPct">#REF!</definedName>
    <definedName name="I_HotelExpInsurance_Hist">#REF!</definedName>
    <definedName name="I_HotelExpInsurance_Hist_Y1">#REF!</definedName>
    <definedName name="I_HotelExpInsurance_Hist_Y2">#REF!</definedName>
    <definedName name="I_HotelExpInsurance_Hist_Y3">#REF!</definedName>
    <definedName name="I_HotelExpInsurance_Yr0">#REF!</definedName>
    <definedName name="I_HotelExpMarketing_Audit">#REF!</definedName>
    <definedName name="I_HotelExpMarketing_FixedPct">#REF!</definedName>
    <definedName name="I_HotelExpMarketing_Hist">#REF!</definedName>
    <definedName name="I_HotelExpMarketing_Hist_Y1">#REF!</definedName>
    <definedName name="I_HotelExpMarketing_Hist_Y2">#REF!</definedName>
    <definedName name="I_HotelExpMarketing_Hist_Y3">#REF!</definedName>
    <definedName name="I_HotelExpMarketing_Yr0">#REF!</definedName>
    <definedName name="I_HotelExpMgmtFee">#REF!</definedName>
    <definedName name="I_HotelExpMgmtFee_Audit">#REF!</definedName>
    <definedName name="I_HotelExpMgmtFee_Hist">#REF!</definedName>
    <definedName name="I_HotelExpMgmtFee_Hist_Y1">#REF!</definedName>
    <definedName name="I_HotelExpMgmtFee_Hist_Y2">#REF!</definedName>
    <definedName name="I_HotelExpMgmtFee_Hist_Y3">#REF!</definedName>
    <definedName name="I_HotelExpR_M_Audit">#REF!</definedName>
    <definedName name="I_HotelExpR_M_FixedPct">#REF!</definedName>
    <definedName name="I_HotelExpR_M_Hist">#REF!</definedName>
    <definedName name="I_HotelExpR_M_Hist_Y1">#REF!</definedName>
    <definedName name="I_HotelExpR_M_Hist_Y2">#REF!</definedName>
    <definedName name="I_HotelExpR_M_Hist_Y3">#REF!</definedName>
    <definedName name="I_HotelExpR_M_Yr0">#REF!</definedName>
    <definedName name="I_HotelExpTaxes_Audit">#REF!</definedName>
    <definedName name="I_HotelExpTaxes_FixedPct">#REF!</definedName>
    <definedName name="I_HotelExpTaxes_Hist">#REF!</definedName>
    <definedName name="I_HotelExpTaxes_Hist_Y1">#REF!</definedName>
    <definedName name="I_HotelExpTaxes_Hist_Y2">#REF!</definedName>
    <definedName name="I_HotelExpTaxes_Hist_Y3">#REF!</definedName>
    <definedName name="I_HotelExpTaxes_Yr0">#REF!</definedName>
    <definedName name="I_ImpCapLabel_1">#REF!</definedName>
    <definedName name="I_ImpCapLabel_2">#REF!</definedName>
    <definedName name="I_ImpCapLabel_3">#REF!</definedName>
    <definedName name="I_ImpCapLabel_4">#REF!</definedName>
    <definedName name="I_ImpEGI_Yr0">#REF!</definedName>
    <definedName name="I_ImpExp_Yr0">#REF!</definedName>
    <definedName name="I_ImpExpLabel_1">#REF!</definedName>
    <definedName name="I_ImpExpLabel_10">#REF!</definedName>
    <definedName name="I_ImpExpLabel_2">#REF!</definedName>
    <definedName name="I_ImpExpLabel_3">#REF!</definedName>
    <definedName name="I_ImpExpLabel_4">#REF!</definedName>
    <definedName name="I_ImpExpLabel_5">#REF!</definedName>
    <definedName name="I_ImpExpLabel_6">#REF!</definedName>
    <definedName name="I_ImpExpLabel_7">#REF!</definedName>
    <definedName name="I_ImpExpLabel_8">#REF!</definedName>
    <definedName name="I_ImpExpLabel_9">#REF!</definedName>
    <definedName name="I_ImpFlag">#REF!</definedName>
    <definedName name="I_ImpOcc_Yr0">#REF!</definedName>
    <definedName name="I_ImpRevLabel_1">#REF!</definedName>
    <definedName name="I_ImpRevLabel_2">#REF!</definedName>
    <definedName name="I_ImpRevLabel_3">#REF!</definedName>
    <definedName name="I_ImpRevLabel_4">#REF!</definedName>
    <definedName name="I_ImpRevLabel_5">#REF!</definedName>
    <definedName name="I_ImpRevLabel_6">#REF!</definedName>
    <definedName name="I_ImpRevLabel_7">#REF!</definedName>
    <definedName name="I_ImpRevLabel_8">#REF!</definedName>
    <definedName name="I_InterestRate_Sr1">#REF!</definedName>
    <definedName name="I_InterestRate_Sr2">#REF!</definedName>
    <definedName name="I_InterestRate_Subject">#REF!</definedName>
    <definedName name="I_Last_Import">#REF!</definedName>
    <definedName name="I_Lender_Sr1">#REF!</definedName>
    <definedName name="I_Lender_Sr2">#REF!</definedName>
    <definedName name="I_Lender_Subject">#REF!</definedName>
    <definedName name="I_MatDate_Sr1">#REF!</definedName>
    <definedName name="I_MatDate_Sr2">#REF!</definedName>
    <definedName name="I_MatDate_Subject">#REF!</definedName>
    <definedName name="I_MFHCSP_Total">#REF!</definedName>
    <definedName name="I_MFLease">#REF!</definedName>
    <definedName name="I_MFPercExp">#REF!</definedName>
    <definedName name="I_MFStop">#REF!</definedName>
    <definedName name="I_MFTotalUnits">#REF!</definedName>
    <definedName name="I_MgtFee_Flag">#REF!</definedName>
    <definedName name="I_MktADR_Hist">#REF!</definedName>
    <definedName name="I_MktADR_Hist_Y1">#REF!</definedName>
    <definedName name="I_MktADR_Hist_Y2">#REF!</definedName>
    <definedName name="I_MktADR_Hist_Y3">#REF!</definedName>
    <definedName name="I_MktOcc_Hist">#REF!</definedName>
    <definedName name="I_MktOcc_Hist_Y1">#REF!</definedName>
    <definedName name="I_MktOcc_Hist_Y2">#REF!</definedName>
    <definedName name="I_MktOcc_Hist_Y3">#REF!</definedName>
    <definedName name="I_MktSize_Total">#REF!</definedName>
    <definedName name="I_MktSpread_Sr1">#REF!</definedName>
    <definedName name="I_MktSpread_Sr2">#REF!</definedName>
    <definedName name="I_MktSpread_Subject">#REF!</definedName>
    <definedName name="I_MSA">#REF!</definedName>
    <definedName name="I_Notary">#REF!</definedName>
    <definedName name="I_Note_DiscountRateOverride">#REF!</definedName>
    <definedName name="I_NumAssetsUW_Quality">#REF!</definedName>
    <definedName name="I_NumFollowup_Quality">#REF!</definedName>
    <definedName name="I_NumMSAsUW_Quality">#REF!</definedName>
    <definedName name="I_Occ_Audit">#REF!</definedName>
    <definedName name="I_Occ_Hist">#REF!</definedName>
    <definedName name="I_Occ_Hist_Y1">#REF!</definedName>
    <definedName name="I_Occ_Hist_Y2">#REF!</definedName>
    <definedName name="I_Occ_Hist_Y3">#REF!</definedName>
    <definedName name="I_OcctoCapNOI">#REF!</definedName>
    <definedName name="I_OrigDate_Sr1">#REF!</definedName>
    <definedName name="I_OrigDate_Sr2">#REF!</definedName>
    <definedName name="I_OrigDate_Subject">#REF!</definedName>
    <definedName name="I_OriginalBal_Sr1">#REF!</definedName>
    <definedName name="I_OriginalBal_Sr2">#REF!</definedName>
    <definedName name="I_OriginalBal_Subject">#REF!</definedName>
    <definedName name="I_OtherIncComml_Audit">#REF!</definedName>
    <definedName name="I_OtherIncComml_Hist">#REF!</definedName>
    <definedName name="I_OtherIncComml_Yr0">#REF!</definedName>
    <definedName name="I_OtherIncMF_Audit">#REF!</definedName>
    <definedName name="I_OtherIncMF_Hist">#REF!</definedName>
    <definedName name="I_OtherIncMF_Yr0">#REF!</definedName>
    <definedName name="I_OwnershipPcnt">#REF!</definedName>
    <definedName name="I_PayCalcMethod_Sr1">#REF!</definedName>
    <definedName name="I_PayCalcMethod_Sr2">#REF!</definedName>
    <definedName name="I_PayCalcMethod_Subject">#REF!</definedName>
    <definedName name="I_PcntRecover_MF">#REF!</definedName>
    <definedName name="I_Periods_Per_Yr">#REF!</definedName>
    <definedName name="I_Periods_Per_Yr_Sr1">#REF!</definedName>
    <definedName name="I_Periods_Per_Yr_Sr2">#REF!</definedName>
    <definedName name="I_PhoneExp_Audit">#REF!</definedName>
    <definedName name="I_PhoneExp_FixedPct">#REF!</definedName>
    <definedName name="I_PhoneExp_Hist">#REF!</definedName>
    <definedName name="I_PhoneExp_Hist_Y1">#REF!</definedName>
    <definedName name="I_PhoneExp_Hist_Y2">#REF!</definedName>
    <definedName name="I_PhoneExp_Hist_Y3">#REF!</definedName>
    <definedName name="I_PhoneExp_Yr0">#REF!</definedName>
    <definedName name="I_PhoneExpGrowth_Flag">#REF!</definedName>
    <definedName name="I_PhoneExpGrowthRate_Stab">#REF!</definedName>
    <definedName name="I_PhoneExpGrowthRate_Yr1">#REF!</definedName>
    <definedName name="I_PhoneExpGrowthRate_Yr2">#REF!</definedName>
    <definedName name="I_PhoneExpGrowthRate_Yr3">#REF!</definedName>
    <definedName name="I_PhoneExpGrowthRate_Yr4">#REF!</definedName>
    <definedName name="I_PhoneRev_Audit">#REF!</definedName>
    <definedName name="I_PhoneRev_FixedPct">#REF!</definedName>
    <definedName name="I_PhoneRev_Hist">#REF!</definedName>
    <definedName name="I_PhoneRev_Hist_Y1">#REF!</definedName>
    <definedName name="I_PhoneRev_Hist_Y2">#REF!</definedName>
    <definedName name="I_PhoneRev_Hist_Y3">#REF!</definedName>
    <definedName name="I_PhoneRev_Yr0">#REF!</definedName>
    <definedName name="I_PhoneRevGrowth_Flag">#REF!</definedName>
    <definedName name="I_PhoneRevGrowthRate_Stab">#REF!</definedName>
    <definedName name="I_PhoneRevGrowthRate_Yr1">#REF!</definedName>
    <definedName name="I_PhoneRevGrowthRate_Yr2">#REF!</definedName>
    <definedName name="I_PhoneRevGrowthRate_Yr3">#REF!</definedName>
    <definedName name="I_PhoneRevGrowthRate_Yr4">#REF!</definedName>
    <definedName name="I_PhysicalOcc_Audit">#REF!</definedName>
    <definedName name="I_PhysicalOcc_Hist">#REF!</definedName>
    <definedName name="I_PmtFreq_Sr1">#REF!</definedName>
    <definedName name="I_PmtFreq_Sr2">#REF!</definedName>
    <definedName name="I_PmtFreq_Subject">#REF!</definedName>
    <definedName name="I_PrePayType_Sr1">#REF!</definedName>
    <definedName name="I_PrePayType_Sr2">#REF!</definedName>
    <definedName name="I_PrePayType_Subject">#REF!</definedName>
    <definedName name="I_PropertyType">#REF!</definedName>
    <definedName name="I_PropTypeCode">#REF!</definedName>
    <definedName name="I_RateTI_Stab">#REF!</definedName>
    <definedName name="I_RateTI_Yr1">#REF!</definedName>
    <definedName name="I_RateTI_Yr2">#REF!</definedName>
    <definedName name="I_RateTI_Yr3">#REF!</definedName>
    <definedName name="I_Recoveries_Audit">#REF!</definedName>
    <definedName name="I_Recoveries_Hist">#REF!</definedName>
    <definedName name="I_RentIncome_Audit">#REF!</definedName>
    <definedName name="I_RentIncome_Hist">#REF!</definedName>
    <definedName name="I_ResPercEGIFlag">#REF!</definedName>
    <definedName name="I_RiskRatingAsset">#REF!</definedName>
    <definedName name="I_RiskRatingExecution">#REF!</definedName>
    <definedName name="I_RiskRatingMarket">#REF!</definedName>
    <definedName name="I_RiskRatingOverall">#REF!</definedName>
    <definedName name="I_RoomExp_Audit">#REF!</definedName>
    <definedName name="I_RoomExp_FixedPct">#REF!</definedName>
    <definedName name="I_RoomExp_Hist">#REF!</definedName>
    <definedName name="I_RoomExp_Hist_Y1">#REF!</definedName>
    <definedName name="I_RoomExp_Hist_Y2">#REF!</definedName>
    <definedName name="I_RoomExp_Hist_Y3">#REF!</definedName>
    <definedName name="I_RoomExp_Yr0">#REF!</definedName>
    <definedName name="I_RoomExpGrowth_Flag">#REF!</definedName>
    <definedName name="I_RoomExpGrowthRate_Stab">#REF!</definedName>
    <definedName name="I_RoomExpGrowthRate_Yr1">#REF!</definedName>
    <definedName name="I_RoomExpGrowthRate_Yr2">#REF!</definedName>
    <definedName name="I_RoomExpGrowthRate_Yr3">#REF!</definedName>
    <definedName name="I_RoomExpGrowthRate_Yr4">#REF!</definedName>
    <definedName name="I_RoomRev_Audit">#REF!</definedName>
    <definedName name="I_RoomRev_FixedPct">#REF!</definedName>
    <definedName name="I_RoomRev_Hist">#REF!</definedName>
    <definedName name="I_RoomRev_Hist_Y1">#REF!</definedName>
    <definedName name="I_RoomRev_Hist_Y2">#REF!</definedName>
    <definedName name="I_RoomRev_Hist_Y3">#REF!</definedName>
    <definedName name="I_RoomRev_Yr0">#REF!</definedName>
    <definedName name="I_SaleCompHigh">#REF!</definedName>
    <definedName name="I_SaleCompLow">#REF!</definedName>
    <definedName name="I_SfSm">#REF!</definedName>
    <definedName name="I_Size">#REF!</definedName>
    <definedName name="I_State">#REF!</definedName>
    <definedName name="I_Tax_Buy">#REF!</definedName>
    <definedName name="I_Tax_Buy__End">#REF!</definedName>
    <definedName name="I_Tax_Sale">#REF!</definedName>
    <definedName name="I_Tax_Sale_End">#REF!</definedName>
    <definedName name="I_TimeDelay_Quality">#REF!</definedName>
    <definedName name="I_Title_Advertising_Expense_Comment">#REF!</definedName>
    <definedName name="I_Title_Audit_Performed_By">#REF!</definedName>
    <definedName name="I_Title_Date_of_Audit">#REF!</definedName>
    <definedName name="I_Title_Departmental_Expenses_Comment_Golf_Only">#REF!</definedName>
    <definedName name="I_Title_Disposition_Comment">#REF!</definedName>
    <definedName name="I_Title_Flex_Expense_A_Comment">#REF!</definedName>
    <definedName name="I_Title_Flex_Expense_B_Comment">#REF!</definedName>
    <definedName name="I_Title_Flex_Expense_C_Comment">#REF!</definedName>
    <definedName name="I_Title_Future_Use_Comment">#REF!</definedName>
    <definedName name="I_Title_G_A_Expense_Comment">#REF!</definedName>
    <definedName name="I_Title_General_Comment_1">#REF!</definedName>
    <definedName name="I_Title_General_Comment_2">#REF!</definedName>
    <definedName name="I_Title_General_Comment_3">#REF!</definedName>
    <definedName name="I_Title_General_Comment_4">#REF!</definedName>
    <definedName name="I_Title_General_Comment_5">#REF!</definedName>
    <definedName name="I_Title_General_Comment_for_Flex_Fixed_Expenses_C_D_E_Golf_Only">#REF!</definedName>
    <definedName name="I_Title_Golf">#REF!</definedName>
    <definedName name="I_Title_Historic_Data">#REF!</definedName>
    <definedName name="I_Title_Historic_Data_Date_Range">#REF!</definedName>
    <definedName name="I_Title_Insurance_Expense_Comment">#REF!</definedName>
    <definedName name="I_Title_Leasing_Expenses_Comment_Golf_Only">#REF!</definedName>
    <definedName name="I_Title_Management_Expense_Comment">#REF!</definedName>
    <definedName name="I_Title_Membership_Comment_For_Golf_Only">#REF!</definedName>
    <definedName name="I_Title_Occupancy_Comment_Rounds_Played_for_Golf">#REF!</definedName>
    <definedName name="I_Title_Other_Income_Comment_for_Golf_Only">#REF!</definedName>
    <definedName name="I_Title_Other_Income_Comment_Other_Department_Revenue_for_Golf">#REF!</definedName>
    <definedName name="I_Title_Payroll_Expense_Comment">#REF!</definedName>
    <definedName name="I_Title_R_M_Expense_Comment">#REF!</definedName>
    <definedName name="I_Title_RE_Tax_Expense_Comment">#REF!</definedName>
    <definedName name="I_Title_Recoveries_Comment_Membership_Department_Revenue_for_Golf">#REF!</definedName>
    <definedName name="I_Title_Rent_Roll_Date">#REF!</definedName>
    <definedName name="I_Title_Rental_Income_Comment_Golf_Deparment_Revenue_for_Golf">#REF!</definedName>
    <definedName name="I_Title_RV_General_Comment_1">#REF!</definedName>
    <definedName name="I_Title_RV_General_Comment_2">#REF!</definedName>
    <definedName name="I_Title_RV_General_Comment_3">#REF!</definedName>
    <definedName name="I_Title_RV_General_Comment_4">#REF!</definedName>
    <definedName name="I_Title_Source_of_Financial_Data">#REF!</definedName>
    <definedName name="I_Title_Utilities_Expense_Comment">#REF!</definedName>
    <definedName name="I_Underwriter">#REF!</definedName>
    <definedName name="I_UWConcludedValue">#REF!</definedName>
    <definedName name="I_Year_Hist">#REF!</definedName>
    <definedName name="I_Year_Hist_Y1">#REF!</definedName>
    <definedName name="I_Year_Hist_Y2">#REF!</definedName>
    <definedName name="I_Year_Hist_Y3">#REF!</definedName>
    <definedName name="I_YearBuilt">#REF!</definedName>
    <definedName name="I_YearofSale">#REF!</definedName>
    <definedName name="I_YearRenovated">#REF!</definedName>
    <definedName name="I_ZipCode">#REF!</definedName>
    <definedName name="IG_Dep_Land">#REF!</definedName>
    <definedName name="IG_Dep_Salavage">#REF!</definedName>
    <definedName name="IG_Dep_Yrs_CapEx">#REF!</definedName>
    <definedName name="IG_Dep_Yrs_RE">#REF!</definedName>
    <definedName name="IG_Dep_Yrs_TI_LC">#REF!</definedName>
    <definedName name="Import_EGI">#REF!</definedName>
    <definedName name="impreal">#REF!</definedName>
    <definedName name="Improved_sale_summary">'[12]Sales Comparison'!$A$7:$J$66</definedName>
    <definedName name="improved_sales_adjustment">'[12]Sales Comparison'!$A$103:$J$144</definedName>
    <definedName name="incurable_functional">#REF!</definedName>
    <definedName name="Ind_SubType">#REF!</definedName>
    <definedName name="Index_Yr1">#REF!</definedName>
    <definedName name="Index_Yr10">#REF!</definedName>
    <definedName name="Index_Yr2">#REF!</definedName>
    <definedName name="Index_Yr3">#REF!</definedName>
    <definedName name="Index_Yr4">#REF!</definedName>
    <definedName name="Index_Yr5">#REF!</definedName>
    <definedName name="Index_Yr6">#REF!</definedName>
    <definedName name="Index_Yr7">#REF!</definedName>
    <definedName name="Index_Yr8">#REF!</definedName>
    <definedName name="Index_Yr9">#REF!</definedName>
    <definedName name="India">#REF!</definedName>
    <definedName name="India1">#REF!</definedName>
    <definedName name="india10">#REF!</definedName>
    <definedName name="india20">#REF!</definedName>
    <definedName name="india5">#REF!</definedName>
    <definedName name="IndiaF1">#REF!</definedName>
    <definedName name="IndiaF2">#REF!</definedName>
    <definedName name="Indonesia">#REF!</definedName>
    <definedName name="Indonesia1">#REF!</definedName>
    <definedName name="indonesia10">#REF!</definedName>
    <definedName name="indonesia20">#REF!</definedName>
    <definedName name="indonesia5">#REF!</definedName>
    <definedName name="indonesiaf1">#REF!</definedName>
    <definedName name="indonesiaf2">#REF!</definedName>
    <definedName name="Inflation_Rate">#REF!</definedName>
    <definedName name="Info">#REF!</definedName>
    <definedName name="info_pktmp">#REF!</definedName>
    <definedName name="ING_PORT_YR1">#REF!</definedName>
    <definedName name="ING_PORT_YR2">#REF!</definedName>
    <definedName name="ING_PORT_YR3">#REF!</definedName>
    <definedName name="ING_PORT_YR4">#REF!</definedName>
    <definedName name="ING_PORT_YR5">#REF!</definedName>
    <definedName name="InPlace_Rent">#REF!</definedName>
    <definedName name="InputOffset">#REF!</definedName>
    <definedName name="InputRange">#REF!</definedName>
    <definedName name="INPUTS">#REF!</definedName>
    <definedName name="inputstart">#REF!</definedName>
    <definedName name="INT_Flag">#REF!</definedName>
    <definedName name="Int_Tax">#REF!</definedName>
    <definedName name="INTERIM">#REF!</definedName>
    <definedName name="international_table">#REF!</definedName>
    <definedName name="investment_assuption">#REF!</definedName>
    <definedName name="Iowa_Curve">#REF!</definedName>
    <definedName name="Iowa_UL_array">#REF!</definedName>
    <definedName name="IPO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38910.6173958333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eland">#REF!</definedName>
    <definedName name="Ireland1">#REF!</definedName>
    <definedName name="ireland10">#REF!</definedName>
    <definedName name="ireland20">#REF!</definedName>
    <definedName name="ireland5">#REF!</definedName>
    <definedName name="irelandf1">#REF!</definedName>
    <definedName name="irelandf2">#REF!</definedName>
    <definedName name="Italy">#REF!</definedName>
    <definedName name="italyf1">#REF!</definedName>
    <definedName name="italyf2">#REF!</definedName>
    <definedName name="Itlay1">#REF!</definedName>
    <definedName name="itlay10">#REF!</definedName>
    <definedName name="itlay20">#REF!</definedName>
    <definedName name="itlay5">#REF!</definedName>
    <definedName name="J">#REF!</definedName>
    <definedName name="jamaica">#REF!</definedName>
    <definedName name="jamaica10">#REF!</definedName>
    <definedName name="jamaica20">#REF!</definedName>
    <definedName name="jamaica5">#REF!</definedName>
    <definedName name="Japan">#REF!</definedName>
    <definedName name="Japan1">#REF!</definedName>
    <definedName name="japan10">#REF!</definedName>
    <definedName name="japan20">#REF!</definedName>
    <definedName name="japan5">#REF!</definedName>
    <definedName name="JapanF1">#REF!</definedName>
    <definedName name="JapanF2">#REF!</definedName>
    <definedName name="jhnhgg" localSheetId="1" hidden="1">{#N/A,#N/A,FALSE,"Aging Summary";#N/A,#N/A,FALSE,"Ratio Analysis";#N/A,#N/A,FALSE,"Test 120 Day Accts";#N/A,#N/A,FALSE,"Tickmarks"}</definedName>
    <definedName name="jhnhgg" hidden="1">{#N/A,#N/A,FALSE,"Aging Summary";#N/A,#N/A,FALSE,"Ratio Analysis";#N/A,#N/A,FALSE,"Test 120 Day Accts";#N/A,#N/A,FALSE,"Tickmarks"}</definedName>
    <definedName name="K">#REF!</definedName>
    <definedName name="KA">#REF!</definedName>
    <definedName name="Kevin">#REF!</definedName>
    <definedName name="kjnk">#REF!</definedName>
    <definedName name="KK" localSheetId="1" hidden="1">{#N/A,#N/A,FALSE,"Aging Summary";#N/A,#N/A,FALSE,"Ratio Analysis";#N/A,#N/A,FALSE,"Test 120 Day Accts";#N/A,#N/A,FALSE,"Tickmarks"}</definedName>
    <definedName name="KK" hidden="1">{#N/A,#N/A,FALSE,"Aging Summary";#N/A,#N/A,FALSE,"Ratio Analysis";#N/A,#N/A,FALSE,"Test 120 Day Accts";#N/A,#N/A,FALSE,"Tickmarks"}</definedName>
    <definedName name="L">#REF!</definedName>
    <definedName name="LabelOffset">#REF!</definedName>
    <definedName name="land_file">'[13]Land Sale Grid - File'!#REF!</definedName>
    <definedName name="land_rpt">'[13]Land Sale Grid - Report'!#REF!</definedName>
    <definedName name="land_sales_summary_chart">#REF!</definedName>
    <definedName name="Land_SubType">#REF!</definedName>
    <definedName name="land_value">'[14]RCN-Building'!#REF!</definedName>
    <definedName name="lease_up_period">#REF!</definedName>
    <definedName name="LEASEHOLD_VALUE">#REF!</definedName>
    <definedName name="LEASHOLD">#REF!</definedName>
    <definedName name="LESSEE_COMPULSION_TEST_IF_PUT">#REF!</definedName>
    <definedName name="LESSOR_PUT_DECISION_ANALYSIS">#REF!</definedName>
    <definedName name="Linkscorp_DB">#REF!</definedName>
    <definedName name="LISTLOANTYPE">#REF!</definedName>
    <definedName name="LISTOPERATORS">#REF!</definedName>
    <definedName name="Loan_Data">#REF!</definedName>
    <definedName name="Loan_db">#REF!</definedName>
    <definedName name="loan_mod_num">#REF!</definedName>
    <definedName name="loan_mod_type">#REF!</definedName>
    <definedName name="loan_mod_type_table">#REF!</definedName>
    <definedName name="LOAN_TYPE">#REF!</definedName>
    <definedName name="Location">#REF!</definedName>
    <definedName name="Locationalized_Asset">#REF!</definedName>
    <definedName name="LOOKUP">#REF!</definedName>
    <definedName name="ly">#REF!</definedName>
    <definedName name="m" localSheetId="1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_CF">#REF!</definedName>
    <definedName name="M_DebtSvc">#REF!</definedName>
    <definedName name="M_INTRATES">#REF!</definedName>
    <definedName name="M_NoteSched">#REF!</definedName>
    <definedName name="M_SrDebtSched">#REF!</definedName>
    <definedName name="MAINMENU">#REF!</definedName>
    <definedName name="Malaysia">#REF!</definedName>
    <definedName name="Malaysia1">#REF!</definedName>
    <definedName name="malaysia10">#REF!</definedName>
    <definedName name="malaysia20">#REF!</definedName>
    <definedName name="malaysia5">#REF!</definedName>
    <definedName name="malaysiaf1">#REF!</definedName>
    <definedName name="malaysiaf2">#REF!</definedName>
    <definedName name="Marina_DB">#REF!</definedName>
    <definedName name="marketadjustment">#REF!</definedName>
    <definedName name="marketing_cost">#REF!</definedName>
    <definedName name="MeetingSpace">[15]Global!$E$64</definedName>
    <definedName name="mexico">#REF!</definedName>
    <definedName name="mexico10">#REF!</definedName>
    <definedName name="mexico20">#REF!</definedName>
    <definedName name="mexico5">#REF!</definedName>
    <definedName name="mf_rentgrowth">#REF!</definedName>
    <definedName name="MF_SubType">#REF!</definedName>
    <definedName name="mf_unitdesc">#REF!</definedName>
    <definedName name="MgmtFee_asPct_EGI">#REF!</definedName>
    <definedName name="MIDDLE_1">#REF!</definedName>
    <definedName name="mkt_lease">#REF!</definedName>
    <definedName name="MM" hidden="1">#N/A</definedName>
    <definedName name="mod_type">#REF!</definedName>
    <definedName name="MODEL">#REF!</definedName>
    <definedName name="MODEL_NUM">#REF!</definedName>
    <definedName name="MODOCCUPANCY">#REF!</definedName>
    <definedName name="Morten" localSheetId="1" hidden="1">{#N/A,#N/A,FALSE,"Aging Summary";#N/A,#N/A,FALSE,"Ratio Analysis";#N/A,#N/A,FALSE,"Test 120 Day Accts";#N/A,#N/A,FALSE,"Tickmarks"}</definedName>
    <definedName name="Morten" hidden="1">{#N/A,#N/A,FALSE,"Aging Summary";#N/A,#N/A,FALSE,"Ratio Analysis";#N/A,#N/A,FALSE,"Test 120 Day Accts";#N/A,#N/A,FALSE,"Tickmarks"}</definedName>
    <definedName name="MS_Depreciation">#REF!</definedName>
    <definedName name="MSChart">#REF!</definedName>
    <definedName name="MSChart1">#REF!</definedName>
    <definedName name="MSTABLE">#REF!</definedName>
    <definedName name="MStable1">#REF!</definedName>
    <definedName name="Mtr_Con_Print">#REF!</definedName>
    <definedName name="MTR_Pivot">#REF!</definedName>
    <definedName name="myfinal1">#REF!</definedName>
    <definedName name="myreal">#REF!</definedName>
    <definedName name="myrent">#REF!</definedName>
    <definedName name="N">#REF!</definedName>
    <definedName name="N10C">#REF!</definedName>
    <definedName name="N10M">#REF!</definedName>
    <definedName name="N10P">#REF!</definedName>
    <definedName name="N10PL">#REF!</definedName>
    <definedName name="N11C">#REF!</definedName>
    <definedName name="N11M">#REF!</definedName>
    <definedName name="N11P">#REF!</definedName>
    <definedName name="N11PL">#REF!</definedName>
    <definedName name="N12C">#REF!</definedName>
    <definedName name="N12M">#REF!</definedName>
    <definedName name="N12P">#REF!</definedName>
    <definedName name="N12PL">#REF!</definedName>
    <definedName name="N13C">#REF!</definedName>
    <definedName name="N13M">#REF!</definedName>
    <definedName name="N13P">#REF!</definedName>
    <definedName name="N13PL">#REF!</definedName>
    <definedName name="N14C">#REF!</definedName>
    <definedName name="N14M">#REF!</definedName>
    <definedName name="N14P">#REF!</definedName>
    <definedName name="N14PL">#REF!</definedName>
    <definedName name="N15C">#REF!</definedName>
    <definedName name="N15M">#REF!</definedName>
    <definedName name="N15P">#REF!</definedName>
    <definedName name="N15PL">#REF!</definedName>
    <definedName name="N16C">#REF!</definedName>
    <definedName name="N16M">#REF!</definedName>
    <definedName name="N16P">#REF!</definedName>
    <definedName name="N16PL">#REF!</definedName>
    <definedName name="N1C">#REF!</definedName>
    <definedName name="N1M">#REF!</definedName>
    <definedName name="N1P">#REF!</definedName>
    <definedName name="N1PL">#REF!</definedName>
    <definedName name="N1SN">#REF!</definedName>
    <definedName name="N2C">#REF!</definedName>
    <definedName name="N2M">#REF!</definedName>
    <definedName name="N2P">#REF!</definedName>
    <definedName name="N2PL">#REF!</definedName>
    <definedName name="N2SN">#REF!</definedName>
    <definedName name="N3C">#REF!</definedName>
    <definedName name="N3M">#REF!</definedName>
    <definedName name="N3P">#REF!</definedName>
    <definedName name="N3PL">#REF!</definedName>
    <definedName name="N3SN">#REF!</definedName>
    <definedName name="N4C">#REF!</definedName>
    <definedName name="N4M">#REF!</definedName>
    <definedName name="N4P">#REF!</definedName>
    <definedName name="N4PL">#REF!</definedName>
    <definedName name="N4SN">#REF!</definedName>
    <definedName name="N5C">#REF!</definedName>
    <definedName name="N5M">#REF!</definedName>
    <definedName name="N5P">#REF!</definedName>
    <definedName name="N5PL">#REF!</definedName>
    <definedName name="N5SN">#REF!</definedName>
    <definedName name="N6C">#REF!</definedName>
    <definedName name="N6M">#REF!</definedName>
    <definedName name="N6P">#REF!</definedName>
    <definedName name="N6PL">#REF!</definedName>
    <definedName name="N6SN">#REF!</definedName>
    <definedName name="N7C">#REF!</definedName>
    <definedName name="N7M">#REF!</definedName>
    <definedName name="N7P">#REF!</definedName>
    <definedName name="N7PL">#REF!</definedName>
    <definedName name="N7SN">#REF!</definedName>
    <definedName name="N8C">#REF!</definedName>
    <definedName name="N8M">#REF!</definedName>
    <definedName name="N8P">#REF!</definedName>
    <definedName name="N8PL">#REF!</definedName>
    <definedName name="N8SN">#REF!</definedName>
    <definedName name="N9C">#REF!</definedName>
    <definedName name="N9M">#REF!</definedName>
    <definedName name="N9P">#REF!</definedName>
    <definedName name="N9PL">#REF!</definedName>
    <definedName name="NBV">#REF!</definedName>
    <definedName name="Netherlands">#REF!</definedName>
    <definedName name="Netherlands1">#REF!</definedName>
    <definedName name="netherlands10">#REF!</definedName>
    <definedName name="netherlands20">#REF!</definedName>
    <definedName name="netherlands5">#REF!</definedName>
    <definedName name="netherlandsf1">#REF!</definedName>
    <definedName name="netherlandsf2">#REF!</definedName>
    <definedName name="Newzealand">#REF!</definedName>
    <definedName name="NewZealand1">#REF!</definedName>
    <definedName name="newzealand10">#REF!</definedName>
    <definedName name="newzealand20">#REF!</definedName>
    <definedName name="newzealand5">#REF!</definedName>
    <definedName name="NewZealandF1">#REF!</definedName>
    <definedName name="NewZealandF2">#REF!</definedName>
    <definedName name="nicaragua">#REF!</definedName>
    <definedName name="nicaragua10">#REF!</definedName>
    <definedName name="nicaragua20">#REF!</definedName>
    <definedName name="nicaragua5">#REF!</definedName>
    <definedName name="NN">[16]DCF!$B$10</definedName>
    <definedName name="No_SubType">#REF!</definedName>
    <definedName name="norway">#REF!</definedName>
    <definedName name="Norway1">#REF!</definedName>
    <definedName name="norway10">#REF!</definedName>
    <definedName name="norway20">#REF!</definedName>
    <definedName name="norway5">#REF!</definedName>
    <definedName name="norwayf1">#REF!</definedName>
    <definedName name="norwayf2">#REF!</definedName>
    <definedName name="Num_Years_Hist">#REF!</definedName>
    <definedName name="Nummerschach">#REF!</definedName>
    <definedName name="O">#REF!</definedName>
    <definedName name="Office_SubType">#REF!</definedName>
    <definedName name="Ohne_Titel">#REF!</definedName>
    <definedName name="operating_losses">#REF!</definedName>
    <definedName name="Orgin">#REF!</definedName>
    <definedName name="Other">#REF!</definedName>
    <definedName name="Output">#REF!</definedName>
    <definedName name="P">#REF!</definedName>
    <definedName name="P_Bascom_YR0">#REF!</definedName>
    <definedName name="P_Bascom_YR1">#REF!</definedName>
    <definedName name="P_Bascom_YR10">#REF!</definedName>
    <definedName name="P_Bascom_YR2">#REF!</definedName>
    <definedName name="P_Bascom_YR3">#REF!</definedName>
    <definedName name="P_Bascom_YR4">#REF!</definedName>
    <definedName name="P_Bascom_YR5">#REF!</definedName>
    <definedName name="P_Bascom_YR6">#REF!</definedName>
    <definedName name="P_Bascom_YR7">#REF!</definedName>
    <definedName name="P_Bascom_YR8">#REF!</definedName>
    <definedName name="P_Bascom_YR9">#REF!</definedName>
    <definedName name="P_Daisy_YR0">#REF!</definedName>
    <definedName name="P_Daisy_YR1">#REF!</definedName>
    <definedName name="P_Daisy_YR10">#REF!</definedName>
    <definedName name="P_Daisy_YR2">#REF!</definedName>
    <definedName name="P_Daisy_YR3">#REF!</definedName>
    <definedName name="P_Daisy_YR4">#REF!</definedName>
    <definedName name="P_Daisy_YR5">#REF!</definedName>
    <definedName name="P_Daisy_YR6">#REF!</definedName>
    <definedName name="P_Daisy_YR7">#REF!</definedName>
    <definedName name="P_Daisy_YR8">#REF!</definedName>
    <definedName name="P_Daisy_YR9">#REF!</definedName>
    <definedName name="P_FSF_YR0">#REF!</definedName>
    <definedName name="P_FSF_YR1">#REF!</definedName>
    <definedName name="P_FSF_YR10">#REF!</definedName>
    <definedName name="P_FSF_YR2">#REF!</definedName>
    <definedName name="P_FSF_YR3">#REF!</definedName>
    <definedName name="P_FSF_YR4">#REF!</definedName>
    <definedName name="P_FSF_YR5">#REF!</definedName>
    <definedName name="P_FSF_YR6">#REF!</definedName>
    <definedName name="P_FSF_YR7">#REF!</definedName>
    <definedName name="P_FSF_YR8">#REF!</definedName>
    <definedName name="P_FSF_YR9">#REF!</definedName>
    <definedName name="P_IRG_YR0">#REF!</definedName>
    <definedName name="P_IRG_YR1">#REF!</definedName>
    <definedName name="P_IRG_YR10">#REF!</definedName>
    <definedName name="P_IRG_YR2">#REF!</definedName>
    <definedName name="P_IRG_YR3">#REF!</definedName>
    <definedName name="P_IRG_YR4">#REF!</definedName>
    <definedName name="P_IRG_YR5">#REF!</definedName>
    <definedName name="P_IRG_YR6">#REF!</definedName>
    <definedName name="P_IRG_YR7">#REF!</definedName>
    <definedName name="P_IRG_YR8">#REF!</definedName>
    <definedName name="P_IRG_YR9">#REF!</definedName>
    <definedName name="P_Vintage_YR0">#REF!</definedName>
    <definedName name="P_Vintage_YR1">#REF!</definedName>
    <definedName name="P_Vintage_YR10">#REF!</definedName>
    <definedName name="P_Vintage_YR2">#REF!</definedName>
    <definedName name="P_Vintage_YR3">#REF!</definedName>
    <definedName name="P_Vintage_YR4">#REF!</definedName>
    <definedName name="P_Vintage_YR5">#REF!</definedName>
    <definedName name="P_Vintage_YR6">#REF!</definedName>
    <definedName name="P_Vintage_YR7">#REF!</definedName>
    <definedName name="P_Vintage_YR8">#REF!</definedName>
    <definedName name="P_Vintage_YR9">#REF!</definedName>
    <definedName name="P_Wentwood_YR0">#REF!</definedName>
    <definedName name="P_Wentwood_YR1">#REF!</definedName>
    <definedName name="P_Wentwood_YR10">#REF!</definedName>
    <definedName name="P_Wentwood_YR2">#REF!</definedName>
    <definedName name="P_Wentwood_YR3">#REF!</definedName>
    <definedName name="P_Wentwood_YR4">#REF!</definedName>
    <definedName name="P_Wentwood_YR5">#REF!</definedName>
    <definedName name="P_Wentwood_YR6">#REF!</definedName>
    <definedName name="P_Wentwood_YR7">#REF!</definedName>
    <definedName name="P_Wentwood_YR8">#REF!</definedName>
    <definedName name="P_Wentwood_YR9">#REF!</definedName>
    <definedName name="P3Sum">#REF!</definedName>
    <definedName name="Page_0A">#REF!</definedName>
    <definedName name="Page_0B">#REF!</definedName>
    <definedName name="Page_0C">#REF!</definedName>
    <definedName name="page_comparables">#REF!</definedName>
    <definedName name="Page_ExecSummary">#REF!</definedName>
    <definedName name="Page_ExecSummary1">#REF!</definedName>
    <definedName name="Page_ExecSummary2">#REF!</definedName>
    <definedName name="Page_ExecSummary3">#REF!</definedName>
    <definedName name="PAGE0A">#REF!</definedName>
    <definedName name="PAGE0B">#REF!</definedName>
    <definedName name="PAGE0C">#REF!</definedName>
    <definedName name="PAGE1">#REF!</definedName>
    <definedName name="page100">#REF!</definedName>
    <definedName name="PAGE10B">#REF!</definedName>
    <definedName name="PAGE10C">#REF!</definedName>
    <definedName name="PAGE11">#REF!</definedName>
    <definedName name="page12">[17]ASSETS!#REF!</definedName>
    <definedName name="page13b">'[17]FRN SUBS'!#REF!</definedName>
    <definedName name="page13b1">'[17]FRN SUBS'!#REF!</definedName>
    <definedName name="page13b2">'[17]FRN SUBS'!#REF!</definedName>
    <definedName name="page13b3">'[17]FRN SUBS'!#REF!</definedName>
    <definedName name="page2">#REF!</definedName>
    <definedName name="page3">#REF!</definedName>
    <definedName name="Page3a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Page9">#REF!</definedName>
    <definedName name="PAGEAM">#REF!</definedName>
    <definedName name="Pakistan">#REF!</definedName>
    <definedName name="Pakistan1">#REF!</definedName>
    <definedName name="pakistan10">#REF!</definedName>
    <definedName name="pakistan20">#REF!</definedName>
    <definedName name="pakistan5">#REF!</definedName>
    <definedName name="pakistanf1">#REF!</definedName>
    <definedName name="pakistanf2">#REF!</definedName>
    <definedName name="panama">#REF!</definedName>
    <definedName name="panama10">#REF!</definedName>
    <definedName name="panama20">#REF!</definedName>
    <definedName name="panama5">#REF!</definedName>
    <definedName name="paraguay">#REF!</definedName>
    <definedName name="paraguay10">#REF!</definedName>
    <definedName name="paraguay20">#REF!</definedName>
    <definedName name="paraguay5">#REF!</definedName>
    <definedName name="Parking_SubType">#REF!</definedName>
    <definedName name="PATTON_REO">#REF!</definedName>
    <definedName name="PattonEyeChart">#REF!</definedName>
    <definedName name="PE_Adj">#REF!</definedName>
    <definedName name="percent_soft_cost">#REF!</definedName>
    <definedName name="peru">#REF!</definedName>
    <definedName name="peru10">#REF!</definedName>
    <definedName name="peru20">#REF!</definedName>
    <definedName name="peru5">#REF!</definedName>
    <definedName name="Philippines">#REF!</definedName>
    <definedName name="Philippines1">#REF!</definedName>
    <definedName name="philippines10">#REF!</definedName>
    <definedName name="philippines20">#REF!</definedName>
    <definedName name="philippines5">#REF!</definedName>
    <definedName name="philippinesf1">#REF!</definedName>
    <definedName name="philippinesf2">#REF!</definedName>
    <definedName name="physical_curable">#REF!</definedName>
    <definedName name="physical_depreciation">#REF!</definedName>
    <definedName name="physical_incurable">#REF!</definedName>
    <definedName name="physical_longlife">#REF!</definedName>
    <definedName name="PIP_DATA">#REF!</definedName>
    <definedName name="PIP_OH">#REF!</definedName>
    <definedName name="POOLS">#REF!</definedName>
    <definedName name="portugal">#REF!</definedName>
    <definedName name="portugal1">#REF!</definedName>
    <definedName name="portugal10">#REF!</definedName>
    <definedName name="portugal20">#REF!</definedName>
    <definedName name="portugal5">#REF!</definedName>
    <definedName name="Pre_Payment_Amount">#REF!</definedName>
    <definedName name="Prelim_Eye">#REF!</definedName>
    <definedName name="_xlnm.Print_Area" localSheetId="1">'vol historisk'!$A$3:$A$32</definedName>
    <definedName name="_xlnm.Print_Area">#REF!</definedName>
    <definedName name="PRINT_AREA_MI">#REF!</definedName>
    <definedName name="Print_Area1">#REF!</definedName>
    <definedName name="Print_Area3">#REF!</definedName>
    <definedName name="Print_Area5">#REF!</definedName>
    <definedName name="Print_Area6">#REF!</definedName>
    <definedName name="Print_It">#REF!</definedName>
    <definedName name="print_range">#REF!</definedName>
    <definedName name="print_rent_roll">#REF!</definedName>
    <definedName name="print_rollover">#REF!</definedName>
    <definedName name="Print_Titles_MI">#REF!</definedName>
    <definedName name="PrintArray">#REF!</definedName>
    <definedName name="PrintMat">#REF!</definedName>
    <definedName name="printotals">#REF!</definedName>
    <definedName name="PRNF">#REF!</definedName>
    <definedName name="PRNP">#REF!</definedName>
    <definedName name="PRO_FORMA_OPERATING_STATEMENT">'[12]Proforma OP stmt - 1999'!$A$1:$J$46</definedName>
    <definedName name="proforma">'[6]Cost Approach'!#REF!</definedName>
    <definedName name="PROGRAM">#REF!</definedName>
    <definedName name="ProjectImport_Flag">#REF!</definedName>
    <definedName name="projection_analysis">#REF!</definedName>
    <definedName name="Prop_2000">#REF!</definedName>
    <definedName name="Prop_2001">#REF!</definedName>
    <definedName name="Prop_2002">#REF!</definedName>
    <definedName name="Prop_LTM8_01">#REF!</definedName>
    <definedName name="Prop_TTM">#REF!</definedName>
    <definedName name="Prop_Type_Matrix">#REF!</definedName>
    <definedName name="property_name">'[14]RCN-Building'!$A$3</definedName>
    <definedName name="property_type">#REF!</definedName>
    <definedName name="property_types">#REF!</definedName>
    <definedName name="PROPTYPE_TABLE">#REF!</definedName>
    <definedName name="prt6Amigos">#REF!</definedName>
    <definedName name="prtExecSumm">#REF!</definedName>
    <definedName name="prtFlg1">#REF!</definedName>
    <definedName name="prtFlg12">#REF!</definedName>
    <definedName name="prtFlg2">#REF!</definedName>
    <definedName name="prtFlg3">#REF!</definedName>
    <definedName name="prtFlg4">#REF!</definedName>
    <definedName name="prtFlg5">#REF!</definedName>
    <definedName name="prtFlg6">#REF!</definedName>
    <definedName name="prtFlg7">#REF!</definedName>
    <definedName name="prtFlg9">#REF!</definedName>
    <definedName name="PSURV">#REF!</definedName>
    <definedName name="puertorico">#REF!</definedName>
    <definedName name="puertorico10">#REF!</definedName>
    <definedName name="puertorico20">#REF!</definedName>
    <definedName name="puertorico5">#REF!</definedName>
    <definedName name="Pulldowns">[15]Global!#REF!</definedName>
    <definedName name="PURCHASE_OPTION_ANALYSIS">#REF!</definedName>
    <definedName name="PVC_Adj">#REF!</definedName>
    <definedName name="q">#REF!</definedName>
    <definedName name="QEWR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UEUE">#REF!</definedName>
    <definedName name="QUEUE2">#REF!</definedName>
    <definedName name="QUEUE3">#REF!</definedName>
    <definedName name="R_Area1">#REF!</definedName>
    <definedName name="r_comp">#REF!</definedName>
    <definedName name="r_comp1">#REF!</definedName>
    <definedName name="r_econ">#REF!</definedName>
    <definedName name="r_eye">#REF!</definedName>
    <definedName name="R_import1">#REF!</definedName>
    <definedName name="R_ImportPosition">#REF!</definedName>
    <definedName name="r_month">#REF!</definedName>
    <definedName name="r_tenant">#REF!</definedName>
    <definedName name="RANGE_MILSKY">#REF!</definedName>
    <definedName name="rank_dbase_1">#REF!</definedName>
    <definedName name="rank_dbase_10">#REF!</definedName>
    <definedName name="rank_dbase_11">#REF!</definedName>
    <definedName name="rank_dbase_12">#REF!</definedName>
    <definedName name="rank_dbase_13">#REF!</definedName>
    <definedName name="rank_dbase_14">#REF!</definedName>
    <definedName name="rank_dbase_15">#REF!</definedName>
    <definedName name="rank_dbase_16">#REF!</definedName>
    <definedName name="rank_dbase_17">#REF!</definedName>
    <definedName name="rank_dbase_18">#REF!</definedName>
    <definedName name="rank_dbase_19">#REF!</definedName>
    <definedName name="rank_dbase_2">#REF!</definedName>
    <definedName name="rank_dbase_20">#REF!</definedName>
    <definedName name="rank_dbase_21">#REF!</definedName>
    <definedName name="rank_dbase_22">#REF!</definedName>
    <definedName name="rank_dbase_23">#REF!</definedName>
    <definedName name="rank_dbase_24">#REF!</definedName>
    <definedName name="rank_dbase_25">#REF!</definedName>
    <definedName name="rank_dbase_26">#REF!</definedName>
    <definedName name="rank_dbase_27">#REF!</definedName>
    <definedName name="rank_dbase_28">#REF!</definedName>
    <definedName name="rank_dbase_29">#REF!</definedName>
    <definedName name="rank_dbase_3">#REF!</definedName>
    <definedName name="rank_dbase_30">#REF!</definedName>
    <definedName name="rank_dbase_31">#REF!</definedName>
    <definedName name="rank_dbase_32">#REF!</definedName>
    <definedName name="rank_dbase_33">#REF!</definedName>
    <definedName name="rank_dbase_34">#REF!</definedName>
    <definedName name="rank_dbase_35">#REF!</definedName>
    <definedName name="rank_dbase_36">#REF!</definedName>
    <definedName name="rank_dbase_37">#REF!</definedName>
    <definedName name="rank_dbase_38">#REF!</definedName>
    <definedName name="rank_dbase_39">#REF!</definedName>
    <definedName name="rank_dbase_4">#REF!</definedName>
    <definedName name="rank_dbase_40">#REF!</definedName>
    <definedName name="rank_dbase_41">#REF!</definedName>
    <definedName name="rank_dbase_42">#REF!</definedName>
    <definedName name="rank_dbase_43">#REF!</definedName>
    <definedName name="rank_dbase_44">#REF!</definedName>
    <definedName name="rank_dbase_45">#REF!</definedName>
    <definedName name="rank_dbase_46">#REF!</definedName>
    <definedName name="rank_dbase_47">#REF!</definedName>
    <definedName name="rank_dbase_48">#REF!</definedName>
    <definedName name="rank_dbase_49">#REF!</definedName>
    <definedName name="rank_dbase_5">#REF!</definedName>
    <definedName name="rank_dbase_50">#REF!</definedName>
    <definedName name="rank_dbase_51">#REF!</definedName>
    <definedName name="rank_dbase_52">#REF!</definedName>
    <definedName name="rank_dbase_53">#REF!</definedName>
    <definedName name="rank_dbase_54">#REF!</definedName>
    <definedName name="rank_dbase_55">#REF!</definedName>
    <definedName name="rank_dbase_56">#REF!</definedName>
    <definedName name="rank_dbase_57">#REF!</definedName>
    <definedName name="rank_dbase_58">#REF!</definedName>
    <definedName name="rank_dbase_59">#REF!</definedName>
    <definedName name="rank_dbase_6">#REF!</definedName>
    <definedName name="rank_dbase_60">#REF!</definedName>
    <definedName name="rank_dbase_61">#REF!</definedName>
    <definedName name="rank_dbase_62">#REF!</definedName>
    <definedName name="rank_dbase_63">#REF!</definedName>
    <definedName name="rank_dbase_64">#REF!</definedName>
    <definedName name="rank_dbase_65">#REF!</definedName>
    <definedName name="rank_dbase_66">#REF!</definedName>
    <definedName name="rank_dbase_67">#REF!</definedName>
    <definedName name="rank_dbase_68">#REF!</definedName>
    <definedName name="rank_dbase_69">#REF!</definedName>
    <definedName name="rank_dbase_7">#REF!</definedName>
    <definedName name="rank_dbase_70">#REF!</definedName>
    <definedName name="rank_dbase_8">#REF!</definedName>
    <definedName name="rank_dbase_9">#REF!</definedName>
    <definedName name="rank_dbase_total">#REF!</definedName>
    <definedName name="rank_dbase3">#REF!</definedName>
    <definedName name="rank_tenant_1">#REF!</definedName>
    <definedName name="rank_tenant_10">#REF!</definedName>
    <definedName name="rank_tenant_11">#REF!</definedName>
    <definedName name="rank_tenant_12">#REF!</definedName>
    <definedName name="rank_tenant_13">#REF!</definedName>
    <definedName name="rank_tenant_14">#REF!</definedName>
    <definedName name="rank_tenant_15">#REF!</definedName>
    <definedName name="rank_tenant_16">#REF!</definedName>
    <definedName name="rank_tenant_17">#REF!</definedName>
    <definedName name="rank_tenant_18">#REF!</definedName>
    <definedName name="rank_tenant_19">#REF!</definedName>
    <definedName name="rank_tenant_2">#REF!</definedName>
    <definedName name="rank_tenant_20">#REF!</definedName>
    <definedName name="rank_tenant_21">#REF!</definedName>
    <definedName name="rank_tenant_22">#REF!</definedName>
    <definedName name="rank_tenant_23">#REF!</definedName>
    <definedName name="rank_tenant_24">#REF!</definedName>
    <definedName name="rank_tenant_25">#REF!</definedName>
    <definedName name="rank_tenant_26">#REF!</definedName>
    <definedName name="rank_tenant_27">#REF!</definedName>
    <definedName name="rank_tenant_28">#REF!</definedName>
    <definedName name="rank_tenant_29">#REF!</definedName>
    <definedName name="rank_tenant_3">#REF!</definedName>
    <definedName name="rank_tenant_30">#REF!</definedName>
    <definedName name="rank_tenant_31">#REF!</definedName>
    <definedName name="rank_tenant_32">#REF!</definedName>
    <definedName name="rank_tenant_33">#REF!</definedName>
    <definedName name="rank_tenant_34">#REF!</definedName>
    <definedName name="rank_tenant_35">#REF!</definedName>
    <definedName name="rank_tenant_36">#REF!</definedName>
    <definedName name="rank_tenant_37">#REF!</definedName>
    <definedName name="rank_tenant_38">#REF!</definedName>
    <definedName name="rank_tenant_39">#REF!</definedName>
    <definedName name="rank_tenant_4">#REF!</definedName>
    <definedName name="rank_tenant_40">#REF!</definedName>
    <definedName name="rank_tenant_41">#REF!</definedName>
    <definedName name="rank_tenant_42">#REF!</definedName>
    <definedName name="rank_tenant_43">#REF!</definedName>
    <definedName name="rank_tenant_44">#REF!</definedName>
    <definedName name="rank_tenant_45">#REF!</definedName>
    <definedName name="rank_tenant_46">#REF!</definedName>
    <definedName name="rank_tenant_47">#REF!</definedName>
    <definedName name="rank_tenant_48">#REF!</definedName>
    <definedName name="rank_tenant_49">#REF!</definedName>
    <definedName name="rank_tenant_5">#REF!</definedName>
    <definedName name="rank_tenant_50">#REF!</definedName>
    <definedName name="rank_tenant_51">#REF!</definedName>
    <definedName name="rank_tenant_52">#REF!</definedName>
    <definedName name="rank_tenant_53">#REF!</definedName>
    <definedName name="rank_tenant_54">#REF!</definedName>
    <definedName name="rank_tenant_55">#REF!</definedName>
    <definedName name="rank_tenant_56">#REF!</definedName>
    <definedName name="rank_tenant_57">#REF!</definedName>
    <definedName name="rank_tenant_58">#REF!</definedName>
    <definedName name="rank_tenant_59">#REF!</definedName>
    <definedName name="rank_tenant_6">#REF!</definedName>
    <definedName name="rank_tenant_60">#REF!</definedName>
    <definedName name="rank_tenant_61">#REF!</definedName>
    <definedName name="rank_tenant_62">#REF!</definedName>
    <definedName name="rank_tenant_63">#REF!</definedName>
    <definedName name="rank_tenant_64">#REF!</definedName>
    <definedName name="rank_tenant_65">#REF!</definedName>
    <definedName name="rank_tenant_66">#REF!</definedName>
    <definedName name="rank_tenant_67">#REF!</definedName>
    <definedName name="rank_tenant_68">#REF!</definedName>
    <definedName name="rank_tenant_69">#REF!</definedName>
    <definedName name="rank_tenant_7">#REF!</definedName>
    <definedName name="rank_tenant_70">#REF!</definedName>
    <definedName name="rank_tenant_8">#REF!</definedName>
    <definedName name="rank_tenant_9">#REF!</definedName>
    <definedName name="rate">#REF!</definedName>
    <definedName name="raw">#REF!</definedName>
    <definedName name="RawData">#REF!</definedName>
    <definedName name="RawHeader">#REF!</definedName>
    <definedName name="RBC">#REF!</definedName>
    <definedName name="RCN">#REF!</definedName>
    <definedName name="rcn_building">#REF!</definedName>
    <definedName name="rcn_site">#REF!</definedName>
    <definedName name="RCN_Weighted_Age">#REF!</definedName>
    <definedName name="RCN_Weighted_NUL">#REF!</definedName>
    <definedName name="RCN_Weighted_RUL">#REF!</definedName>
    <definedName name="Reference">#REF!</definedName>
    <definedName name="reference2">#REF!</definedName>
    <definedName name="remaining_act">#REF!</definedName>
    <definedName name="remaining_ly">#REF!</definedName>
    <definedName name="Rent_Loss_Calculation_printout">'[12]lease-up discount model'!$A$3:$D$20</definedName>
    <definedName name="rent_roll1">#REF!</definedName>
    <definedName name="rent_roll2">#REF!</definedName>
    <definedName name="rentroll">#REF!</definedName>
    <definedName name="RentRollRow">#REF!</definedName>
    <definedName name="REO_DB">#REF!</definedName>
    <definedName name="residual">#REF!</definedName>
    <definedName name="Retail_SubType">#REF!</definedName>
    <definedName name="rev_exp">#REF!</definedName>
    <definedName name="Risk_Rating">#REF!</definedName>
    <definedName name="riskrating">#REF!</definedName>
    <definedName name="RMC">#REF!</definedName>
    <definedName name="RMW">#REF!</definedName>
    <definedName name="ro_2_rolls">#REF!</definedName>
    <definedName name="ro_3_rolls">#REF!</definedName>
    <definedName name="ro_assumptions_print">#REF!</definedName>
    <definedName name="Ro_Base_Ass">#REF!</definedName>
    <definedName name="RO_BASE_ASSUMPTIONS">#REF!</definedName>
    <definedName name="RO_Base_Rent_Roll">#REF!</definedName>
    <definedName name="RO_Crit_0ff_Lease21">#REF!</definedName>
    <definedName name="ro_crit_lease_up_43">#REF!</definedName>
    <definedName name="ro_crit_lease_up11">#REF!</definedName>
    <definedName name="ro_crit_lease_up110">#REF!</definedName>
    <definedName name="ro_crit_lease_up12">#REF!</definedName>
    <definedName name="ro_crit_lease_up13">#REF!</definedName>
    <definedName name="ro_crit_lease_up14">#REF!</definedName>
    <definedName name="ro_crit_lease_up15">#REF!</definedName>
    <definedName name="ro_crit_lease_up16">#REF!</definedName>
    <definedName name="ro_crit_lease_up17">#REF!</definedName>
    <definedName name="ro_crit_lease_up18">#REF!</definedName>
    <definedName name="ro_crit_lease_up19">#REF!</definedName>
    <definedName name="ro_crit_lease_up21">#REF!</definedName>
    <definedName name="ro_crit_lease_up210">#REF!</definedName>
    <definedName name="ro_crit_lease_up22">#REF!</definedName>
    <definedName name="ro_crit_lease_up23">#REF!</definedName>
    <definedName name="ro_crit_lease_up24">#REF!</definedName>
    <definedName name="ro_crit_lease_up25">#REF!</definedName>
    <definedName name="ro_crit_lease_up26">#REF!</definedName>
    <definedName name="ro_crit_lease_up27">#REF!</definedName>
    <definedName name="ro_crit_lease_up28">#REF!</definedName>
    <definedName name="ro_crit_lease_up29">#REF!</definedName>
    <definedName name="ro_crit_lease_up31">#REF!</definedName>
    <definedName name="ro_crit_lease_up310">#REF!</definedName>
    <definedName name="ro_crit_lease_up32">#REF!</definedName>
    <definedName name="ro_crit_lease_up33">#REF!</definedName>
    <definedName name="ro_crit_lease_up34">#REF!</definedName>
    <definedName name="ro_crit_lease_up35">#REF!</definedName>
    <definedName name="ro_crit_lease_up36">#REF!</definedName>
    <definedName name="ro_crit_lease_up37">#REF!</definedName>
    <definedName name="ro_crit_lease_up38">#REF!</definedName>
    <definedName name="ro_crit_lease_up39">#REF!</definedName>
    <definedName name="ro_crit_lease_up41">#REF!</definedName>
    <definedName name="ro_crit_lease_up410">#REF!</definedName>
    <definedName name="ro_crit_lease_up42">#REF!</definedName>
    <definedName name="ro_crit_lease_up43">#REF!</definedName>
    <definedName name="ro_crit_lease_up44">#REF!</definedName>
    <definedName name="ro_crit_lease_up45">#REF!</definedName>
    <definedName name="ro_crit_lease_up46">#REF!</definedName>
    <definedName name="ro_crit_lease_up47">#REF!</definedName>
    <definedName name="ro_crit_lease_up48">#REF!</definedName>
    <definedName name="ro_crit_lease_up49">#REF!</definedName>
    <definedName name="RO_Crit_Off_Lease">#REF!</definedName>
    <definedName name="ro_crit_off_lease11">#REF!</definedName>
    <definedName name="ro_crit_off_lease110">#REF!</definedName>
    <definedName name="ro_crit_off_lease12">#REF!</definedName>
    <definedName name="ro_crit_off_lease13">#REF!</definedName>
    <definedName name="ro_crit_off_lease14">#REF!</definedName>
    <definedName name="ro_crit_off_lease15">#REF!</definedName>
    <definedName name="ro_crit_off_lease16">#REF!</definedName>
    <definedName name="ro_crit_off_lease17">#REF!</definedName>
    <definedName name="ro_crit_off_lease18">#REF!</definedName>
    <definedName name="ro_crit_off_lease19">#REF!</definedName>
    <definedName name="ro_crit_off_lease21">#REF!</definedName>
    <definedName name="ro_crit_off_lease210">#REF!</definedName>
    <definedName name="ro_crit_off_lease22">#REF!</definedName>
    <definedName name="ro_crit_off_lease23">#REF!</definedName>
    <definedName name="ro_crit_off_lease24">#REF!</definedName>
    <definedName name="ro_crit_off_lease25">#REF!</definedName>
    <definedName name="ro_crit_off_lease26">#REF!</definedName>
    <definedName name="ro_crit_off_lease27">#REF!</definedName>
    <definedName name="ro_crit_off_lease28">#REF!</definedName>
    <definedName name="ro_crit_off_lease29">#REF!</definedName>
    <definedName name="ro_crit_off_lease31">#REF!</definedName>
    <definedName name="ro_crit_off_lease310">#REF!</definedName>
    <definedName name="ro_crit_off_lease32">#REF!</definedName>
    <definedName name="ro_crit_off_lease33">#REF!</definedName>
    <definedName name="ro_crit_off_lease34">#REF!</definedName>
    <definedName name="ro_crit_off_lease35">#REF!</definedName>
    <definedName name="ro_crit_off_lease36">#REF!</definedName>
    <definedName name="ro_crit_off_lease37">#REF!</definedName>
    <definedName name="ro_crit_off_lease38">#REF!</definedName>
    <definedName name="ro_crit_off_lease39">#REF!</definedName>
    <definedName name="ro_crit_off_lease41">#REF!</definedName>
    <definedName name="ro_crit_off_lease410">#REF!</definedName>
    <definedName name="ro_crit_off_lease42">#REF!</definedName>
    <definedName name="ro_crit_off_lease43">#REF!</definedName>
    <definedName name="ro_crit_off_lease44">#REF!</definedName>
    <definedName name="ro_crit_off_lease45">#REF!</definedName>
    <definedName name="ro_crit_off_lease46">#REF!</definedName>
    <definedName name="ro_crit_off_lease47">#REF!</definedName>
    <definedName name="ro_crit_off_lease48">#REF!</definedName>
    <definedName name="ro_crit_off_lease49">#REF!</definedName>
    <definedName name="RO_End_3rdRoll">#REF!</definedName>
    <definedName name="RO_Expenses_PSF">#REF!</definedName>
    <definedName name="RO_Lease_Up_2nd_Roll">#REF!</definedName>
    <definedName name="ro_lease_up15">#REF!</definedName>
    <definedName name="ro_lease_up310">#REF!</definedName>
    <definedName name="ro_lease_up36">#REF!</definedName>
    <definedName name="ro_lease_up39">#REF!</definedName>
    <definedName name="ro_lease_up42">#REF!</definedName>
    <definedName name="ro_lease_up43">#REF!</definedName>
    <definedName name="ro_lease_up44">#REF!</definedName>
    <definedName name="RO_Market_Rent">#REF!</definedName>
    <definedName name="ro_market_rents">#REF!</definedName>
    <definedName name="Ro_NERCalc_TILCLookup">#REF!</definedName>
    <definedName name="ro_rent_roll">#REF!</definedName>
    <definedName name="ro_rent_roll_print">#REF!</definedName>
    <definedName name="Ro_Rollover">#REF!</definedName>
    <definedName name="ro_rollover_noleasedown">#REF!</definedName>
    <definedName name="Ro_Rollover_RentCalc">#REF!</definedName>
    <definedName name="ro_sf_type">#REF!</definedName>
    <definedName name="ro_tenant_rent">#REF!</definedName>
    <definedName name="RO_TI_New">#REF!</definedName>
    <definedName name="RO_TI_Renew">#REF!</definedName>
    <definedName name="roll_comp_db">#REF!</definedName>
    <definedName name="roll_econ_db">#REF!</definedName>
    <definedName name="roll_econ_Mo_db">#REF!</definedName>
    <definedName name="roll_eye_db">#REF!</definedName>
    <definedName name="roll_inet_db">#REF!</definedName>
    <definedName name="Roll_Print_Flag">#REF!</definedName>
    <definedName name="roll_sum">#REF!</definedName>
    <definedName name="roll_summary">#REF!</definedName>
    <definedName name="roll_tenant_db">#REF!</definedName>
    <definedName name="rollme">#REF!</definedName>
    <definedName name="Rollover_Analysis">#REF!</definedName>
    <definedName name="rollsum">#REF!</definedName>
    <definedName name="rollup_control">#REF!</definedName>
    <definedName name="Rollup_NoAssets">#REF!</definedName>
    <definedName name="Rollup_Refresh_Flag">#REF!</definedName>
    <definedName name="ROLLUPDAY">#REF!</definedName>
    <definedName name="ROLLUPTIME">#REF!</definedName>
    <definedName name="RON">#REF!</definedName>
    <definedName name="Round">#REF!</definedName>
    <definedName name="ROW">#REF!</definedName>
    <definedName name="rr" localSheetId="1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_3_Rolls">#REF!</definedName>
    <definedName name="RR_Expenses_PSF">#REF!</definedName>
    <definedName name="s">#REF!</definedName>
    <definedName name="sad">#REF!</definedName>
    <definedName name="Sales1_SubType">#REF!</definedName>
    <definedName name="Sales2_SubType">#REF!</definedName>
    <definedName name="Sales3_SubType">#REF!</definedName>
    <definedName name="Sales4_SubType">#REF!</definedName>
    <definedName name="SalesComp_HiLow">#REF!</definedName>
    <definedName name="SALNO">'[18]241'!$I$7:$I$276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vsdfv" localSheetId="1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DGQ5Y">#REF!</definedName>
    <definedName name="SENSITIVERANGE">#REF!</definedName>
    <definedName name="Singapore">#REF!</definedName>
    <definedName name="Singapore1">#REF!</definedName>
    <definedName name="singapore10">#REF!</definedName>
    <definedName name="singapore20">#REF!</definedName>
    <definedName name="singapore5">#REF!</definedName>
    <definedName name="SingaporeF1">#REF!</definedName>
    <definedName name="SingaporeF2">#REF!</definedName>
    <definedName name="soft_cost">#REF!</definedName>
    <definedName name="SouthAfrica">#REF!</definedName>
    <definedName name="SouthAfrica1">#REF!</definedName>
    <definedName name="southafrica10">#REF!</definedName>
    <definedName name="southafrica20">#REF!</definedName>
    <definedName name="southafrica5">#REF!</definedName>
    <definedName name="southafricaf1">#REF!</definedName>
    <definedName name="southafricaf2">#REF!</definedName>
    <definedName name="SouthKorea">#REF!</definedName>
    <definedName name="SouthKorea1">#REF!</definedName>
    <definedName name="southkorea10">#REF!</definedName>
    <definedName name="southkorea20">#REF!</definedName>
    <definedName name="southkorea5">#REF!</definedName>
    <definedName name="southkoreaf1">#REF!</definedName>
    <definedName name="southkoreaf2">#REF!</definedName>
    <definedName name="Spain">#REF!</definedName>
    <definedName name="Spain1">#REF!</definedName>
    <definedName name="spain10">#REF!</definedName>
    <definedName name="spain20">#REF!</definedName>
    <definedName name="spain5">#REF!</definedName>
    <definedName name="spainf1">#REF!</definedName>
    <definedName name="spainf2">#REF!</definedName>
    <definedName name="sqm_sqf_ratio">#REF!</definedName>
    <definedName name="SRBALANCERANGE">#REF!</definedName>
    <definedName name="srdfg" localSheetId="1" hidden="1">{#N/A,#N/A,FALSE,"Aging Summary";#N/A,#N/A,FALSE,"Ratio Analysis";#N/A,#N/A,FALSE,"Test 120 Day Accts";#N/A,#N/A,FALSE,"Tickmarks"}</definedName>
    <definedName name="srdfg" hidden="1">{#N/A,#N/A,FALSE,"Aging Summary";#N/A,#N/A,FALSE,"Ratio Analysis";#N/A,#N/A,FALSE,"Test 120 Day Accts";#N/A,#N/A,FALSE,"Tickmarks"}</definedName>
    <definedName name="ST_Adj">#REF!</definedName>
    <definedName name="Stab_AdjStep_Sr1">#REF!</definedName>
    <definedName name="Stab_AdjStep_Sr2">#REF!</definedName>
    <definedName name="Stab_AdjStep_Subject">#REF!</definedName>
    <definedName name="Stabilized_NOI_Table_to_Calculate_Reversions">'[6]As Occupied Results'!#REF!</definedName>
    <definedName name="stabilized_occupancy">#REF!</definedName>
    <definedName name="START">#REF!</definedName>
    <definedName name="Start_Comparables">#REF!</definedName>
    <definedName name="Start_Economics">#REF!</definedName>
    <definedName name="Start_tenant">#REF!</definedName>
    <definedName name="start_tenant_sqm_sort">#REF!</definedName>
    <definedName name="STATELIST">#REF!</definedName>
    <definedName name="STATES">#REF!</definedName>
    <definedName name="stdhg" localSheetId="1" hidden="1">{#N/A,#N/A,FALSE,"Aging Summary";#N/A,#N/A,FALSE,"Ratio Analysis";#N/A,#N/A,FALSE,"Test 120 Day Accts";#N/A,#N/A,FALSE,"Tickmarks"}</definedName>
    <definedName name="stdhg" hidden="1">{#N/A,#N/A,FALSE,"Aging Summary";#N/A,#N/A,FALSE,"Ratio Analysis";#N/A,#N/A,FALSE,"Test 120 Day Accts";#N/A,#N/A,FALSE,"Tickmarks"}</definedName>
    <definedName name="strategy">#REF!</definedName>
    <definedName name="stsg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total_Capital_Improvements">#REF!</definedName>
    <definedName name="Summary_of_Values">'[6]Cost Approach'!#REF!</definedName>
    <definedName name="suriname">#REF!</definedName>
    <definedName name="suriname10">#REF!</definedName>
    <definedName name="suriname20">#REF!</definedName>
    <definedName name="suriname5">#REF!</definedName>
    <definedName name="Sweden">#REF!</definedName>
    <definedName name="Sweden1">#REF!</definedName>
    <definedName name="sweden10">#REF!</definedName>
    <definedName name="sweden20">#REF!</definedName>
    <definedName name="sweden5">#REF!</definedName>
    <definedName name="swedenf1">#REF!</definedName>
    <definedName name="swedenf2">#REF!</definedName>
    <definedName name="Switzerland">#REF!</definedName>
    <definedName name="Switzerland1">#REF!</definedName>
    <definedName name="switzerland10">#REF!</definedName>
    <definedName name="switzerland20">#REF!</definedName>
    <definedName name="switzerland5">#REF!</definedName>
    <definedName name="switzerlandf1">#REF!</definedName>
    <definedName name="switzerlandf2">#REF!</definedName>
    <definedName name="szart">#REF!</definedName>
    <definedName name="tablex">#REF!</definedName>
    <definedName name="Taiwan">#REF!</definedName>
    <definedName name="Taiwan1">#REF!</definedName>
    <definedName name="taiwan10">#REF!</definedName>
    <definedName name="taiwan20">#REF!</definedName>
    <definedName name="taiwan5">#REF!</definedName>
    <definedName name="taiwanf1">#REF!</definedName>
    <definedName name="taiwanf2">#REF!</definedName>
    <definedName name="tax_rate">#REF!</definedName>
    <definedName name="TEMP">#REF!</definedName>
    <definedName name="ten_year_CF_results">'[6]As Occupied Results'!$A$1:$I$38</definedName>
    <definedName name="Tenant_Class">#REF!</definedName>
    <definedName name="tenant_data_input">#REF!</definedName>
    <definedName name="tenant_input">#REF!</definedName>
    <definedName name="Tenant_Num">#REF!</definedName>
    <definedName name="tenant_roll">#REF!</definedName>
    <definedName name="tenant_rolled_date">#REF!</definedName>
    <definedName name="tenant_rolled_time">#REF!</definedName>
    <definedName name="tenant_start">#REF!</definedName>
    <definedName name="TenantExport_CostOfOcc_Flag">#REF!</definedName>
    <definedName name="TenantExport_NewFile_Flag">#REF!</definedName>
    <definedName name="TenantExport_SelFilePath_Flag">#REF!</definedName>
    <definedName name="Termination_v_FMV">#REF!</definedName>
    <definedName name="Thailand">#REF!</definedName>
    <definedName name="Thailand1">#REF!</definedName>
    <definedName name="thailand10">#REF!</definedName>
    <definedName name="thailand20">#REF!</definedName>
    <definedName name="thailand5">#REF!</definedName>
    <definedName name="Thailandf1">#REF!</definedName>
    <definedName name="Thailandf2">#REF!</definedName>
    <definedName name="TITLE">#REF!</definedName>
    <definedName name="Top10_Tenants">#REF!</definedName>
    <definedName name="Top10_Tenants2">#REF!</definedName>
    <definedName name="total_rcn">#REF!</definedName>
    <definedName name="TotalOccupied">#REF!</definedName>
    <definedName name="totals">#REF!</definedName>
    <definedName name="Transfers">#REF!</definedName>
    <definedName name="Trend">#REF!</definedName>
    <definedName name="Trend_Abs">#REF!</definedName>
    <definedName name="trend_date">[19]TREND!#REF!</definedName>
    <definedName name="Trend_Index">#REF!</definedName>
    <definedName name="trends">#REF!</definedName>
    <definedName name="twenty_five_year_cf_results">#REF!</definedName>
    <definedName name="TYPE">#REF!</definedName>
    <definedName name="Type_Validation">#REF!</definedName>
    <definedName name="TYPELIB">#REF!</definedName>
    <definedName name="TYPELIST">#REF!</definedName>
    <definedName name="TYPELOOKUP">#REF!</definedName>
    <definedName name="TYPETABLE">#REF!</definedName>
    <definedName name="TYWE5T">#REF!</definedName>
    <definedName name="u" localSheetId="1" hidden="1">{#N/A,#N/A,FALSE,"Aging Summary";#N/A,#N/A,FALSE,"Ratio Analysis";#N/A,#N/A,FALSE,"Test 120 Day Accts";#N/A,#N/A,FALSE,"Tickmarks"}</definedName>
    <definedName name="u" hidden="1">{#N/A,#N/A,FALSE,"Aging Summary";#N/A,#N/A,FALSE,"Ratio Analysis";#N/A,#N/A,FALSE,"Test 120 Day Accts";#N/A,#N/A,FALSE,"Tickmarks"}</definedName>
    <definedName name="UK">#REF!</definedName>
    <definedName name="UnitedKingdom1">#REF!</definedName>
    <definedName name="uruguay">#REF!</definedName>
    <definedName name="uruguay10">#REF!</definedName>
    <definedName name="uruguay20">#REF!</definedName>
    <definedName name="uruguay5">#REF!</definedName>
    <definedName name="US">#REF!</definedName>
    <definedName name="useful_life_array">#REF!</definedName>
    <definedName name="v">#REF!</definedName>
    <definedName name="VALUE">#REF!</definedName>
    <definedName name="ValueOffset">#REF!</definedName>
    <definedName name="values">#REF!</definedName>
    <definedName name="venezuela">#REF!</definedName>
    <definedName name="venezuela10">#REF!</definedName>
    <definedName name="venezuela20">#REF!</definedName>
    <definedName name="venezuela5">#REF!</definedName>
    <definedName name="VINPG1">#REF!</definedName>
    <definedName name="VINPG2">#REF!</definedName>
    <definedName name="VV" localSheetId="1" hidden="1">{#N/A,#N/A,FALSE,"Aging Summary";#N/A,#N/A,FALSE,"Ratio Analysis";#N/A,#N/A,FALSE,"Test 120 Day Accts";#N/A,#N/A,FALSE,"Tickmarks"}</definedName>
    <definedName name="VV" hidden="1">{#N/A,#N/A,FALSE,"Aging Summary";#N/A,#N/A,FALSE,"Ratio Analysis";#N/A,#N/A,FALSE,"Test 120 Day Accts";#N/A,#N/A,FALSE,"Tickmarks"}</definedName>
    <definedName name="w">#REF!</definedName>
    <definedName name="w_capex">#REF!</definedName>
    <definedName name="wacc">[8]DCF!$C$13</definedName>
    <definedName name="waresd" localSheetId="1" hidden="1">{#N/A,#N/A,FALSE,"Aging Summary";#N/A,#N/A,FALSE,"Ratio Analysis";#N/A,#N/A,FALSE,"Test 120 Day Accts";#N/A,#N/A,FALSE,"Tickmarks"}</definedName>
    <definedName name="waresd" hidden="1">{#N/A,#N/A,FALSE,"Aging Summary";#N/A,#N/A,FALSE,"Ratio Analysis";#N/A,#N/A,FALSE,"Test 120 Day Accts";#N/A,#N/A,FALSE,"Tickmarks"}</definedName>
    <definedName name="WIZARDRANGE1">#REF!</definedName>
    <definedName name="wlkednjfc" localSheetId="1" hidden="1">{#N/A,#N/A,FALSE,"Aging Summary";#N/A,#N/A,FALSE,"Ratio Analysis";#N/A,#N/A,FALSE,"Test 120 Day Accts";#N/A,#N/A,FALSE,"Tickmarks"}</definedName>
    <definedName name="wlkednjfc" hidden="1">{#N/A,#N/A,FALSE,"Aging Summary";#N/A,#N/A,FALSE,"Ratio Analysis";#N/A,#N/A,FALSE,"Test 120 Day Accts";#N/A,#N/A,FALSE,"Tickmarks"}</definedName>
    <definedName name="wo_capex">#REF!</definedName>
    <definedName name="wrn.1996._.PROPERTY._.AND._.BUSINESS._.INTERRUPTION._.VALUES." localSheetId="1" hidden="1">{#N/A,#N/A,TRUE,"96PROP"}</definedName>
    <definedName name="wrn.1996._.PROPERTY._.AND._.BUSINESS._.INTERRUPTION._.VALUES." hidden="1">{#N/A,#N/A,TRUE,"96PROP"}</definedName>
    <definedName name="wrn.95pptgls." localSheetId="1" hidden="1">{"sec1",#N/A,FALSE,"94PPTAX";"sec2",#N/A,FALSE,"94PPTAX";"sec3",#N/A,FALSE,"94PPTAX";"unsec1",#N/A,FALSE,"94PPTAX";"unsec2",#N/A,FALSE,"94PPTAX"}</definedName>
    <definedName name="wrn.95pptgls." hidden="1">{"sec1",#N/A,FALSE,"94PPTAX";"sec2",#N/A,FALSE,"94PPTAX";"sec3",#N/A,FALSE,"94PPTAX";"unsec1",#N/A,FALSE,"94PPTAX";"unsec2",#N/A,FALSE,"94PPTAX"}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GGR._.Network._.Exhibit." localSheetId="1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print." localSheetId="1" hidden="1">{#N/A,#N/A,FALSE,"BE";#N/A,#N/A,FALSE,"Bia";#N/A,#N/A,FALSE,"By";#N/A,#N/A,FALSE,"Bor";#N/A,#N/A,FALSE,"Gab";#N/A,#N/A,FALSE,"Gar";#N/A,#N/A,FALSE,"Lov";#N/A,#N/A,FALSE,"SJ";#N/A,#N/A,FALSE,"SM";#N/A,#N/A,FALSE,"Wb";#N/A,#N/A,FALSE,"Yok"}</definedName>
    <definedName name="wrn.print." hidden="1">{#N/A,#N/A,FALSE,"BE";#N/A,#N/A,FALSE,"Bia";#N/A,#N/A,FALSE,"By";#N/A,#N/A,FALSE,"Bor";#N/A,#N/A,FALSE,"Gab";#N/A,#N/A,FALSE,"Gar";#N/A,#N/A,FALSE,"Lov";#N/A,#N/A,FALSE,"SJ";#N/A,#N/A,FALSE,"SM";#N/A,#N/A,FALSE,"Wb";#N/A,#N/A,FALSE,"Yok"}</definedName>
    <definedName name="x" localSheetId="1" hidden="1">{#N/A,#N/A,FALSE,"Aging Summary";#N/A,#N/A,FALSE,"Ratio Analysis";#N/A,#N/A,FALSE,"Test 120 Day Accts";#N/A,#N/A,FALSE,"Tickmarks"}</definedName>
    <definedName name="x" hidden="1">{#N/A,#N/A,FALSE,"Aging Summary";#N/A,#N/A,FALSE,"Ratio Analysis";#N/A,#N/A,FALSE,"Test 120 Day Accts";#N/A,#N/A,FALSE,"Tickmarks"}</definedName>
    <definedName name="x_date">#REF!</definedName>
    <definedName name="xrate">[8]Terms!$B$22</definedName>
    <definedName name="xx">[20]DCF!$B$10</definedName>
    <definedName name="y">#REF!</definedName>
    <definedName name="year_after_close">[8]Terms!$B$6</definedName>
    <definedName name="year_after_ebo_date">#REF!</definedName>
    <definedName name="year0oper">#REF!</definedName>
    <definedName name="YearBuilt">[15]Global!$E$63</definedName>
    <definedName name="yearZero">#REF!</definedName>
    <definedName name="yes_no">#REF!</definedName>
    <definedName name="yes_no_text">#REF!</definedName>
    <definedName name="Yield_Print">#REF!</definedName>
    <definedName name="Yr_0_Occ1">#REF!</definedName>
    <definedName name="Yr_0_Occ2">#REF!</definedName>
    <definedName name="Yr_0_Occ3">#REF!</definedName>
    <definedName name="Yr_0_Occ4">#REF!</definedName>
    <definedName name="Yr_1_Occ1">#REF!</definedName>
    <definedName name="Yr_1_Occ2">#REF!</definedName>
    <definedName name="Yr_1_Occ3">#REF!</definedName>
    <definedName name="Yr_1_Occ4">#REF!</definedName>
    <definedName name="Yr_10_Occ1">#REF!</definedName>
    <definedName name="Yr_10_Occ2">#REF!</definedName>
    <definedName name="Yr_10_Occ3">#REF!</definedName>
    <definedName name="Yr_10_Occ4">#REF!</definedName>
    <definedName name="Yr_2_Occ1">#REF!</definedName>
    <definedName name="Yr_2_Occ2">#REF!</definedName>
    <definedName name="Yr_2_Occ3">#REF!</definedName>
    <definedName name="Yr_2_Occ4">#REF!</definedName>
    <definedName name="Yr_3_Occ1">#REF!</definedName>
    <definedName name="Yr_3_Occ2">#REF!</definedName>
    <definedName name="Yr_3_Occ3">#REF!</definedName>
    <definedName name="Yr_3_Occ4">#REF!</definedName>
    <definedName name="Yr_4_Occ1">#REF!</definedName>
    <definedName name="Yr_4_Occ2">#REF!</definedName>
    <definedName name="Yr_4_Occ3">#REF!</definedName>
    <definedName name="Yr_4_Occ4">#REF!</definedName>
    <definedName name="Yr_5_Occ1">#REF!</definedName>
    <definedName name="Yr_5_Occ2">#REF!</definedName>
    <definedName name="Yr_5_Occ3">#REF!</definedName>
    <definedName name="Yr_5_Occ4">#REF!</definedName>
    <definedName name="Yr_6_Occ1">#REF!</definedName>
    <definedName name="Yr_6_Occ2">#REF!</definedName>
    <definedName name="Yr_6_Occ3">#REF!</definedName>
    <definedName name="Yr_6_Occ4">#REF!</definedName>
    <definedName name="Yr_7_Occ1">#REF!</definedName>
    <definedName name="Yr_7_Occ2">#REF!</definedName>
    <definedName name="Yr_7_Occ3">#REF!</definedName>
    <definedName name="Yr_7_Occ4">#REF!</definedName>
    <definedName name="Yr_8_Occ1">#REF!</definedName>
    <definedName name="Yr_8_Occ2">#REF!</definedName>
    <definedName name="Yr_8_Occ3">#REF!</definedName>
    <definedName name="Yr_8_Occ4">#REF!</definedName>
    <definedName name="Yr_9_Occ1">#REF!</definedName>
    <definedName name="Yr_9_Occ2">#REF!</definedName>
    <definedName name="Yr_9_Occ3">#REF!</definedName>
    <definedName name="Yr_9_Occ4">#REF!</definedName>
    <definedName name="Yr0_Recoveries">#REF!</definedName>
    <definedName name="Yr2_AdjStep_Sr1">#REF!</definedName>
    <definedName name="Yr2_AdjStep_Sr2">#REF!</definedName>
    <definedName name="Yr2_AdjStep_Subject">#REF!</definedName>
    <definedName name="Yr3_AdjStep_Sr1">#REF!</definedName>
    <definedName name="Yr3_AdjStep_Sr2">#REF!</definedName>
    <definedName name="Yr3_AdjStep_Subject">#REF!</definedName>
    <definedName name="Yr4_AdjStep_Sr1">#REF!</definedName>
    <definedName name="Yr4_AdjStep_Sr2">#REF!</definedName>
    <definedName name="Yr4_AdjStep_Subject">#REF!</definedName>
    <definedName name="yrh" localSheetId="1" hidden="1">{#N/A,#N/A,FALSE,"Aging Summary";#N/A,#N/A,FALSE,"Ratio Analysis";#N/A,#N/A,FALSE,"Test 120 Day Accts";#N/A,#N/A,FALSE,"Tickmarks"}</definedName>
    <definedName name="yrh" hidden="1">{#N/A,#N/A,FALSE,"Aging Summary";#N/A,#N/A,FALSE,"Ratio Analysis";#N/A,#N/A,FALSE,"Test 120 Day Accts";#N/A,#N/A,FALSE,"Tickmarks"}</definedName>
    <definedName name="z" localSheetId="1" hidden="1">{#N/A,#N/A,FALSE,"Aging Summary";#N/A,#N/A,FALSE,"Ratio Analysis";#N/A,#N/A,FALSE,"Test 120 Day Accts";#N/A,#N/A,FALSE,"Tickmarks"}</definedName>
    <definedName name="z" hidden="1">{#N/A,#N/A,FALSE,"Aging Summary";#N/A,#N/A,FALSE,"Ratio Analysis";#N/A,#N/A,FALSE,"Test 120 Day Accts";#N/A,#N/A,FALSE,"Tickmarks"}</definedName>
    <definedName name="zz">[20]DCF!$A$29:$AV$191</definedName>
    <definedName name="zzz" localSheetId="1" hidden="1">{#N/A,#N/A,FALSE,"Aging Summary";#N/A,#N/A,FALSE,"Ratio Analysis";#N/A,#N/A,FALSE,"Test 120 Day Accts";#N/A,#N/A,FALSE,"Tickmarks"}</definedName>
    <definedName name="zzz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K16" i="13" l="1"/>
  <c r="BK97" i="10"/>
  <c r="BK96" i="10"/>
  <c r="BK95" i="10"/>
  <c r="BL94" i="10"/>
  <c r="BK94" i="10"/>
  <c r="BL93" i="10"/>
  <c r="BK93" i="10"/>
  <c r="BL92" i="10"/>
  <c r="BK92" i="10"/>
  <c r="BL91" i="10"/>
  <c r="BK91" i="10"/>
  <c r="BK90" i="10"/>
  <c r="BK89" i="10"/>
  <c r="BK88" i="10"/>
  <c r="BK87" i="10"/>
  <c r="BK86" i="10"/>
  <c r="BK85" i="10"/>
  <c r="BK84" i="10"/>
  <c r="BK83" i="10"/>
  <c r="BK82" i="10"/>
  <c r="BK81" i="10"/>
  <c r="BK80" i="10"/>
  <c r="BK79" i="10"/>
  <c r="BK78" i="10"/>
  <c r="BK77" i="10"/>
  <c r="BK76" i="10"/>
  <c r="BK75" i="10"/>
  <c r="BL74" i="10"/>
  <c r="BK74" i="10"/>
  <c r="BL73" i="10"/>
  <c r="BK73" i="10"/>
  <c r="BL72" i="10"/>
  <c r="BK72" i="10"/>
  <c r="BL71" i="10"/>
  <c r="BP72" i="10" s="1"/>
  <c r="BK71" i="10"/>
  <c r="BO65" i="10"/>
  <c r="BP64" i="10"/>
  <c r="BN64" i="10"/>
  <c r="B64" i="10"/>
  <c r="BP63" i="10"/>
  <c r="BN63" i="10"/>
  <c r="BJ63" i="10"/>
  <c r="BH63" i="10"/>
  <c r="BE63" i="10"/>
  <c r="BD63" i="10"/>
  <c r="BA63" i="10"/>
  <c r="AZ63" i="10"/>
  <c r="AW63" i="10"/>
  <c r="AV63" i="10"/>
  <c r="BP62" i="10"/>
  <c r="BN62" i="10"/>
  <c r="BJ62" i="10"/>
  <c r="BI62" i="10"/>
  <c r="BH62" i="10"/>
  <c r="BE62" i="10"/>
  <c r="BD62" i="10"/>
  <c r="BA62" i="10"/>
  <c r="AZ62" i="10"/>
  <c r="AW62" i="10"/>
  <c r="AV62" i="10"/>
  <c r="BP61" i="10"/>
  <c r="BN61" i="10"/>
  <c r="BJ61" i="10"/>
  <c r="BI61" i="10"/>
  <c r="BH61" i="10"/>
  <c r="BE61" i="10"/>
  <c r="BD61" i="10"/>
  <c r="BA61" i="10"/>
  <c r="AZ61" i="10"/>
  <c r="AW61" i="10"/>
  <c r="AV61" i="10"/>
  <c r="BP60" i="10"/>
  <c r="BN60" i="10"/>
  <c r="BJ60" i="10"/>
  <c r="BH60" i="10"/>
  <c r="BE60" i="10"/>
  <c r="BD60" i="10"/>
  <c r="BA60" i="10"/>
  <c r="AZ60" i="10"/>
  <c r="AW60" i="10"/>
  <c r="AV60" i="10"/>
  <c r="BP59" i="10"/>
  <c r="BN59" i="10"/>
  <c r="BJ59" i="10"/>
  <c r="BH59" i="10"/>
  <c r="BE59" i="10"/>
  <c r="BD59" i="10"/>
  <c r="BA59" i="10"/>
  <c r="AZ59" i="10"/>
  <c r="AW59" i="10"/>
  <c r="AV59" i="10"/>
  <c r="BP58" i="10"/>
  <c r="BN58" i="10"/>
  <c r="BJ58" i="10"/>
  <c r="BI58" i="10"/>
  <c r="BH58" i="10"/>
  <c r="BE58" i="10"/>
  <c r="BD58" i="10"/>
  <c r="BA58" i="10"/>
  <c r="AZ58" i="10"/>
  <c r="AW58" i="10"/>
  <c r="AV58" i="10"/>
  <c r="BT57" i="10"/>
  <c r="BS57" i="10"/>
  <c r="BR57" i="10"/>
  <c r="BP57" i="10"/>
  <c r="BN57" i="10"/>
  <c r="BJ57" i="10"/>
  <c r="BI57" i="10"/>
  <c r="BH57" i="10"/>
  <c r="BE57" i="10"/>
  <c r="BD57" i="10"/>
  <c r="BA57" i="10"/>
  <c r="AZ57" i="10"/>
  <c r="AW57" i="10"/>
  <c r="AV57" i="10"/>
  <c r="BT56" i="10"/>
  <c r="BS56" i="10"/>
  <c r="BR56" i="10"/>
  <c r="BP56" i="10"/>
  <c r="BN56" i="10"/>
  <c r="BJ56" i="10"/>
  <c r="BH56" i="10"/>
  <c r="BE56" i="10"/>
  <c r="BD56" i="10"/>
  <c r="BA56" i="10"/>
  <c r="AZ56" i="10"/>
  <c r="AW56" i="10"/>
  <c r="AV56" i="10"/>
  <c r="BT55" i="10"/>
  <c r="BS55" i="10"/>
  <c r="BR55" i="10"/>
  <c r="BP55" i="10"/>
  <c r="BJ55" i="10"/>
  <c r="BH55" i="10"/>
  <c r="BE55" i="10"/>
  <c r="BD55" i="10"/>
  <c r="BA55" i="10"/>
  <c r="AZ55" i="10"/>
  <c r="AW55" i="10"/>
  <c r="AV55" i="10"/>
  <c r="BT54" i="10"/>
  <c r="BS54" i="10"/>
  <c r="BR54" i="10"/>
  <c r="BP54" i="10"/>
  <c r="BJ54" i="10"/>
  <c r="BI54" i="10"/>
  <c r="BH54" i="10"/>
  <c r="BE54" i="10"/>
  <c r="BD54" i="10"/>
  <c r="BA54" i="10"/>
  <c r="AZ54" i="10"/>
  <c r="AW54" i="10"/>
  <c r="AV54" i="10"/>
  <c r="BT53" i="10"/>
  <c r="BS53" i="10"/>
  <c r="BR53" i="10"/>
  <c r="BP53" i="10"/>
  <c r="BN53" i="10"/>
  <c r="BJ53" i="10"/>
  <c r="BI53" i="10"/>
  <c r="BH53" i="10"/>
  <c r="BE53" i="10"/>
  <c r="BD53" i="10"/>
  <c r="BA53" i="10"/>
  <c r="AZ53" i="10"/>
  <c r="AW53" i="10"/>
  <c r="AV53" i="10"/>
  <c r="BT52" i="10"/>
  <c r="BS52" i="10"/>
  <c r="BR52" i="10"/>
  <c r="BP52" i="10"/>
  <c r="BJ52" i="10"/>
  <c r="BH52" i="10"/>
  <c r="BE52" i="10"/>
  <c r="BD52" i="10"/>
  <c r="BA52" i="10"/>
  <c r="AZ52" i="10"/>
  <c r="AW52" i="10"/>
  <c r="AV52" i="10"/>
  <c r="BT51" i="10"/>
  <c r="BS51" i="10"/>
  <c r="BR51" i="10"/>
  <c r="BP51" i="10"/>
  <c r="BJ51" i="10"/>
  <c r="BH51" i="10"/>
  <c r="BE51" i="10"/>
  <c r="BD51" i="10"/>
  <c r="BA51" i="10"/>
  <c r="AZ51" i="10"/>
  <c r="AW51" i="10"/>
  <c r="AV51" i="10"/>
  <c r="BT50" i="10"/>
  <c r="BS50" i="10"/>
  <c r="BR50" i="10"/>
  <c r="BP50" i="10"/>
  <c r="BJ50" i="10"/>
  <c r="BH50" i="10"/>
  <c r="BE50" i="10"/>
  <c r="BD50" i="10"/>
  <c r="BA50" i="10"/>
  <c r="AZ50" i="10"/>
  <c r="AW50" i="10"/>
  <c r="AV50" i="10"/>
  <c r="BT49" i="10"/>
  <c r="BS49" i="10"/>
  <c r="BR49" i="10"/>
  <c r="BP49" i="10"/>
  <c r="BN49" i="10"/>
  <c r="BJ49" i="10"/>
  <c r="BI49" i="10"/>
  <c r="BH49" i="10"/>
  <c r="BE49" i="10"/>
  <c r="BD49" i="10"/>
  <c r="BA49" i="10"/>
  <c r="AZ49" i="10"/>
  <c r="AW49" i="10"/>
  <c r="AV49" i="10"/>
  <c r="BT48" i="10"/>
  <c r="BS48" i="10"/>
  <c r="BR48" i="10"/>
  <c r="BP48" i="10"/>
  <c r="BJ48" i="10"/>
  <c r="BI48" i="10"/>
  <c r="BH48" i="10"/>
  <c r="BE48" i="10"/>
  <c r="BD48" i="10"/>
  <c r="BA48" i="10"/>
  <c r="AZ48" i="10"/>
  <c r="AW48" i="10"/>
  <c r="AV48" i="10"/>
  <c r="BT47" i="10"/>
  <c r="BS47" i="10"/>
  <c r="BR47" i="10"/>
  <c r="BP47" i="10"/>
  <c r="BJ47" i="10"/>
  <c r="BH47" i="10"/>
  <c r="BE47" i="10"/>
  <c r="BD47" i="10"/>
  <c r="BA47" i="10"/>
  <c r="AZ47" i="10"/>
  <c r="AW47" i="10"/>
  <c r="AV47" i="10"/>
  <c r="BT46" i="10"/>
  <c r="BS46" i="10"/>
  <c r="BR46" i="10"/>
  <c r="BP46" i="10"/>
  <c r="BJ46" i="10"/>
  <c r="BH46" i="10"/>
  <c r="BE46" i="10"/>
  <c r="BD46" i="10"/>
  <c r="BA46" i="10"/>
  <c r="AZ46" i="10"/>
  <c r="AW46" i="10"/>
  <c r="AV46" i="10"/>
  <c r="BT45" i="10"/>
  <c r="BS45" i="10"/>
  <c r="BR45" i="10"/>
  <c r="BP45" i="10"/>
  <c r="BN45" i="10"/>
  <c r="BJ45" i="10"/>
  <c r="BI45" i="10"/>
  <c r="BH45" i="10"/>
  <c r="BE45" i="10"/>
  <c r="BD45" i="10"/>
  <c r="BA45" i="10"/>
  <c r="AZ45" i="10"/>
  <c r="AW45" i="10"/>
  <c r="AV45" i="10"/>
  <c r="BT44" i="10"/>
  <c r="BS44" i="10"/>
  <c r="BR44" i="10"/>
  <c r="BP44" i="10"/>
  <c r="BJ44" i="10"/>
  <c r="BI44" i="10"/>
  <c r="BH44" i="10"/>
  <c r="BE44" i="10"/>
  <c r="BD44" i="10"/>
  <c r="BA44" i="10"/>
  <c r="AZ44" i="10"/>
  <c r="AW44" i="10"/>
  <c r="AV44" i="10"/>
  <c r="BT43" i="10"/>
  <c r="BS43" i="10"/>
  <c r="BR43" i="10"/>
  <c r="BP43" i="10"/>
  <c r="BJ43" i="10"/>
  <c r="BH43" i="10"/>
  <c r="BE43" i="10"/>
  <c r="BD43" i="10"/>
  <c r="BA43" i="10"/>
  <c r="AZ43" i="10"/>
  <c r="AW43" i="10"/>
  <c r="AV43" i="10"/>
  <c r="BT42" i="10"/>
  <c r="BS42" i="10"/>
  <c r="BR42" i="10"/>
  <c r="BP42" i="10"/>
  <c r="BJ42" i="10"/>
  <c r="BH42" i="10"/>
  <c r="BE42" i="10"/>
  <c r="BD42" i="10"/>
  <c r="BA42" i="10"/>
  <c r="AZ42" i="10"/>
  <c r="AW42" i="10"/>
  <c r="AV42" i="10"/>
  <c r="BZ41" i="10"/>
  <c r="BT41" i="10"/>
  <c r="BS41" i="10"/>
  <c r="BR41" i="10"/>
  <c r="BP41" i="10"/>
  <c r="BN41" i="10"/>
  <c r="BJ41" i="10"/>
  <c r="BI41" i="10"/>
  <c r="BH41" i="10"/>
  <c r="BE41" i="10"/>
  <c r="BD41" i="10"/>
  <c r="BA41" i="10"/>
  <c r="AZ41" i="10"/>
  <c r="AW41" i="10"/>
  <c r="AV41" i="10"/>
  <c r="BT40" i="10"/>
  <c r="BS40" i="10"/>
  <c r="BR40" i="10"/>
  <c r="BP40" i="10"/>
  <c r="BN40" i="10"/>
  <c r="BJ40" i="10"/>
  <c r="BH40" i="10"/>
  <c r="BE40" i="10"/>
  <c r="BD40" i="10"/>
  <c r="BA40" i="10"/>
  <c r="AZ40" i="10"/>
  <c r="AW40" i="10"/>
  <c r="AV40" i="10"/>
  <c r="BT39" i="10"/>
  <c r="BS39" i="10"/>
  <c r="BR39" i="10"/>
  <c r="BP39" i="10"/>
  <c r="BJ39" i="10"/>
  <c r="BH39" i="10"/>
  <c r="BE39" i="10"/>
  <c r="BD39" i="10"/>
  <c r="BA39" i="10"/>
  <c r="AZ39" i="10"/>
  <c r="AW39" i="10"/>
  <c r="AV39" i="10"/>
  <c r="BT38" i="10"/>
  <c r="BS38" i="10"/>
  <c r="BR38" i="10"/>
  <c r="BP38" i="10"/>
  <c r="BJ38" i="10"/>
  <c r="BH38" i="10"/>
  <c r="BX49" i="10" s="1"/>
  <c r="CA49" i="10" s="1"/>
  <c r="BE38" i="10"/>
  <c r="BD38" i="10"/>
  <c r="BA38" i="10"/>
  <c r="AZ38" i="10"/>
  <c r="AW38" i="10"/>
  <c r="AV38" i="10"/>
  <c r="BT37" i="10"/>
  <c r="BS37" i="10"/>
  <c r="BR37" i="10"/>
  <c r="BP37" i="10"/>
  <c r="BN37" i="10"/>
  <c r="BJ37" i="10"/>
  <c r="BI37" i="10"/>
  <c r="BH37" i="10"/>
  <c r="BE37" i="10"/>
  <c r="BD37" i="10"/>
  <c r="BA37" i="10"/>
  <c r="AZ37" i="10"/>
  <c r="AW37" i="10"/>
  <c r="AV37" i="10"/>
  <c r="BT36" i="10"/>
  <c r="BU36" i="10" s="1"/>
  <c r="BS36" i="10"/>
  <c r="BP36" i="10"/>
  <c r="BJ36" i="10"/>
  <c r="BH36" i="10"/>
  <c r="CB36" i="10" s="1"/>
  <c r="BE36" i="10"/>
  <c r="BD36" i="10"/>
  <c r="BA36" i="10"/>
  <c r="AZ36" i="10"/>
  <c r="AW36" i="10"/>
  <c r="AV36" i="10"/>
  <c r="BT35" i="10"/>
  <c r="BU35" i="10" s="1"/>
  <c r="BS35" i="10"/>
  <c r="BP35" i="10"/>
  <c r="BJ35" i="10"/>
  <c r="BH35" i="10"/>
  <c r="CB35" i="10" s="1"/>
  <c r="BE35" i="10"/>
  <c r="BD35" i="10"/>
  <c r="BA35" i="10"/>
  <c r="AZ35" i="10"/>
  <c r="AW35" i="10"/>
  <c r="AV35" i="10"/>
  <c r="BT34" i="10"/>
  <c r="BU34" i="10" s="1"/>
  <c r="BS34" i="10"/>
  <c r="BP34" i="10"/>
  <c r="BJ34" i="10"/>
  <c r="BH34" i="10"/>
  <c r="CB34" i="10" s="1"/>
  <c r="BE34" i="10"/>
  <c r="BD34" i="10"/>
  <c r="BA34" i="10"/>
  <c r="AZ34" i="10"/>
  <c r="AW34" i="10"/>
  <c r="AV34" i="10"/>
  <c r="BT33" i="10"/>
  <c r="BU33" i="10" s="1"/>
  <c r="BS33" i="10"/>
  <c r="BP33" i="10"/>
  <c r="BN33" i="10"/>
  <c r="BJ33" i="10"/>
  <c r="BI33" i="10"/>
  <c r="BH33" i="10"/>
  <c r="CB33" i="10" s="1"/>
  <c r="BE33" i="10"/>
  <c r="BD33" i="10"/>
  <c r="BA33" i="10"/>
  <c r="AZ33" i="10"/>
  <c r="AW33" i="10"/>
  <c r="AV33" i="10"/>
  <c r="BT32" i="10"/>
  <c r="BS32" i="10"/>
  <c r="BP32" i="10"/>
  <c r="BJ32" i="10"/>
  <c r="BH32" i="10"/>
  <c r="CB32" i="10" s="1"/>
  <c r="BE32" i="10"/>
  <c r="BF32" i="10" s="1"/>
  <c r="BD32" i="10"/>
  <c r="BA32" i="10"/>
  <c r="AZ32" i="10"/>
  <c r="AW32" i="10"/>
  <c r="AV32" i="10"/>
  <c r="BT31" i="10"/>
  <c r="BU31" i="10" s="1"/>
  <c r="BS31" i="10"/>
  <c r="BP31" i="10"/>
  <c r="BJ31" i="10"/>
  <c r="BI31" i="10"/>
  <c r="BH31" i="10"/>
  <c r="CB31" i="10" s="1"/>
  <c r="BE31" i="10"/>
  <c r="BD31" i="10"/>
  <c r="BA31" i="10"/>
  <c r="AZ31" i="10"/>
  <c r="BB31" i="10" s="1"/>
  <c r="AW31" i="10"/>
  <c r="AX31" i="10" s="1"/>
  <c r="AV31" i="10"/>
  <c r="BT30" i="10"/>
  <c r="BU30" i="10" s="1"/>
  <c r="BS30" i="10"/>
  <c r="BP30" i="10"/>
  <c r="BJ30" i="10"/>
  <c r="BH30" i="10"/>
  <c r="CB30" i="10" s="1"/>
  <c r="BE30" i="10"/>
  <c r="BD30" i="10"/>
  <c r="BA30" i="10"/>
  <c r="AZ30" i="10"/>
  <c r="AW30" i="10"/>
  <c r="AV30" i="10"/>
  <c r="BT29" i="10"/>
  <c r="BU29" i="10" s="1"/>
  <c r="BS29" i="10"/>
  <c r="BP29" i="10"/>
  <c r="BN29" i="10"/>
  <c r="BJ29" i="10"/>
  <c r="BI29" i="10"/>
  <c r="BH29" i="10"/>
  <c r="CB29" i="10" s="1"/>
  <c r="BE29" i="10"/>
  <c r="BD29" i="10"/>
  <c r="BA29" i="10"/>
  <c r="AZ29" i="10"/>
  <c r="BB29" i="10" s="1"/>
  <c r="AW29" i="10"/>
  <c r="AX29" i="10" s="1"/>
  <c r="AV29" i="10"/>
  <c r="BT28" i="10"/>
  <c r="BU28" i="10" s="1"/>
  <c r="BS28" i="10"/>
  <c r="BP28" i="10"/>
  <c r="BJ28" i="10"/>
  <c r="BH28" i="10"/>
  <c r="CB28" i="10" s="1"/>
  <c r="BE28" i="10"/>
  <c r="BD28" i="10"/>
  <c r="BA28" i="10"/>
  <c r="AZ28" i="10"/>
  <c r="AW28" i="10"/>
  <c r="AV28" i="10"/>
  <c r="BT27" i="10"/>
  <c r="BU27" i="10" s="1"/>
  <c r="BS27" i="10"/>
  <c r="BP27" i="10"/>
  <c r="BJ27" i="10"/>
  <c r="BH27" i="10"/>
  <c r="CB27" i="10" s="1"/>
  <c r="BE27" i="10"/>
  <c r="BD27" i="10"/>
  <c r="BA27" i="10"/>
  <c r="AZ27" i="10"/>
  <c r="AW27" i="10"/>
  <c r="AV27" i="10"/>
  <c r="BT26" i="10"/>
  <c r="BU26" i="10" s="1"/>
  <c r="BS26" i="10"/>
  <c r="BP26" i="10"/>
  <c r="BJ26" i="10"/>
  <c r="BK26" i="10" s="1"/>
  <c r="BH26" i="10"/>
  <c r="CB26" i="10" s="1"/>
  <c r="BE26" i="10"/>
  <c r="BD26" i="10"/>
  <c r="BA26" i="10"/>
  <c r="AZ26" i="10"/>
  <c r="AW26" i="10"/>
  <c r="AV26" i="10"/>
  <c r="BZ25" i="10"/>
  <c r="BZ26" i="10" s="1"/>
  <c r="BT25" i="10"/>
  <c r="BU25" i="10" s="1"/>
  <c r="BS25" i="10"/>
  <c r="BP25" i="10"/>
  <c r="BN25" i="10"/>
  <c r="BJ25" i="10"/>
  <c r="BX25" i="10" s="1"/>
  <c r="BI25" i="10"/>
  <c r="BH25" i="10"/>
  <c r="CB25" i="10" s="1"/>
  <c r="BE25" i="10"/>
  <c r="BD25" i="10"/>
  <c r="BA25" i="10"/>
  <c r="AZ25" i="10"/>
  <c r="AW25" i="10"/>
  <c r="AX25" i="10" s="1"/>
  <c r="AV25" i="10"/>
  <c r="BT24" i="10"/>
  <c r="BU24" i="10" s="1"/>
  <c r="BS24" i="10"/>
  <c r="BP24" i="10"/>
  <c r="BJ24" i="10"/>
  <c r="BH24" i="10"/>
  <c r="BE24" i="10"/>
  <c r="BD24" i="10"/>
  <c r="BA24" i="10"/>
  <c r="AZ24" i="10"/>
  <c r="AW24" i="10"/>
  <c r="AV24" i="10"/>
  <c r="BT23" i="10"/>
  <c r="BU23" i="10" s="1"/>
  <c r="BS23" i="10"/>
  <c r="BP23" i="10"/>
  <c r="BJ23" i="10"/>
  <c r="BH23" i="10"/>
  <c r="BE23" i="10"/>
  <c r="BD23" i="10"/>
  <c r="BA23" i="10"/>
  <c r="AZ23" i="10"/>
  <c r="AW23" i="10"/>
  <c r="AV23" i="10"/>
  <c r="BT22" i="10"/>
  <c r="BU22" i="10" s="1"/>
  <c r="BS22" i="10"/>
  <c r="BP22" i="10"/>
  <c r="BN22" i="10"/>
  <c r="BJ22" i="10"/>
  <c r="BH22" i="10"/>
  <c r="BE22" i="10"/>
  <c r="BD22" i="10"/>
  <c r="BA22" i="10"/>
  <c r="AZ22" i="10"/>
  <c r="AW22" i="10"/>
  <c r="AV22" i="10"/>
  <c r="BT21" i="10"/>
  <c r="BU21" i="10" s="1"/>
  <c r="BS21" i="10"/>
  <c r="BP21" i="10"/>
  <c r="BN21" i="10"/>
  <c r="BJ21" i="10"/>
  <c r="BI21" i="10"/>
  <c r="BH21" i="10"/>
  <c r="BE21" i="10"/>
  <c r="BD21" i="10"/>
  <c r="BA21" i="10"/>
  <c r="AZ21" i="10"/>
  <c r="AW21" i="10"/>
  <c r="AV21" i="10"/>
  <c r="BT20" i="10"/>
  <c r="BU20" i="10" s="1"/>
  <c r="BS20" i="10"/>
  <c r="BP20" i="10"/>
  <c r="BJ20" i="10"/>
  <c r="BH20" i="10"/>
  <c r="BE20" i="10"/>
  <c r="BD20" i="10"/>
  <c r="BA20" i="10"/>
  <c r="AZ20" i="10"/>
  <c r="AW20" i="10"/>
  <c r="AV20" i="10"/>
  <c r="BT19" i="10"/>
  <c r="BU19" i="10" s="1"/>
  <c r="BS19" i="10"/>
  <c r="BP19" i="10"/>
  <c r="BJ19" i="10"/>
  <c r="BH19" i="10"/>
  <c r="BE19" i="10"/>
  <c r="BD19" i="10"/>
  <c r="BA19" i="10"/>
  <c r="AZ19" i="10"/>
  <c r="AW19" i="10"/>
  <c r="AV19" i="10"/>
  <c r="BT18" i="10"/>
  <c r="BU18" i="10" s="1"/>
  <c r="BS18" i="10"/>
  <c r="BP18" i="10"/>
  <c r="BN18" i="10"/>
  <c r="BJ18" i="10"/>
  <c r="BH18" i="10"/>
  <c r="BE18" i="10"/>
  <c r="BD18" i="10"/>
  <c r="BA18" i="10"/>
  <c r="AZ18" i="10"/>
  <c r="AW18" i="10"/>
  <c r="AV18" i="10"/>
  <c r="BT17" i="10"/>
  <c r="BU17" i="10" s="1"/>
  <c r="BS17" i="10"/>
  <c r="BP17" i="10"/>
  <c r="BN17" i="10"/>
  <c r="BJ17" i="10"/>
  <c r="BI17" i="10"/>
  <c r="BH17" i="10"/>
  <c r="BE17" i="10"/>
  <c r="BD17" i="10"/>
  <c r="BA17" i="10"/>
  <c r="AZ17" i="10"/>
  <c r="AW17" i="10"/>
  <c r="AV17" i="10"/>
  <c r="BT16" i="10"/>
  <c r="BU16" i="10" s="1"/>
  <c r="BS16" i="10"/>
  <c r="BP16" i="10"/>
  <c r="BJ16" i="10"/>
  <c r="BH16" i="10"/>
  <c r="BE16" i="10"/>
  <c r="BD16" i="10"/>
  <c r="BA16" i="10"/>
  <c r="AZ16" i="10"/>
  <c r="AW16" i="10"/>
  <c r="AV16" i="10"/>
  <c r="BT15" i="10"/>
  <c r="BS15" i="10"/>
  <c r="BP15" i="10"/>
  <c r="BJ15" i="10"/>
  <c r="BH15" i="10"/>
  <c r="BE15" i="10"/>
  <c r="BD15" i="10"/>
  <c r="BA15" i="10"/>
  <c r="AZ15" i="10"/>
  <c r="AW15" i="10"/>
  <c r="AV15" i="10"/>
  <c r="BT14" i="10"/>
  <c r="BU14" i="10" s="1"/>
  <c r="BS14" i="10"/>
  <c r="BP14" i="10"/>
  <c r="BN14" i="10"/>
  <c r="BJ14" i="10"/>
  <c r="BH14" i="10"/>
  <c r="BE14" i="10"/>
  <c r="BD14" i="10"/>
  <c r="BA14" i="10"/>
  <c r="AZ14" i="10"/>
  <c r="AW14" i="10"/>
  <c r="AV14" i="10"/>
  <c r="CD13" i="10"/>
  <c r="BT13" i="10"/>
  <c r="BU13" i="10" s="1"/>
  <c r="BS13" i="10"/>
  <c r="BP13" i="10"/>
  <c r="BN13" i="10"/>
  <c r="BJ13" i="10"/>
  <c r="BI13" i="10"/>
  <c r="BH13" i="10"/>
  <c r="BE13" i="10"/>
  <c r="BD13" i="10"/>
  <c r="BA13" i="10"/>
  <c r="AZ13" i="10"/>
  <c r="AW13" i="10"/>
  <c r="AX13" i="10" s="1"/>
  <c r="AV13" i="10"/>
  <c r="BT12" i="10"/>
  <c r="BU12" i="10" s="1"/>
  <c r="BS12" i="10"/>
  <c r="BP12" i="10"/>
  <c r="BJ12" i="10"/>
  <c r="BI12" i="10"/>
  <c r="BH12" i="10"/>
  <c r="BE12" i="10"/>
  <c r="BD12" i="10"/>
  <c r="BL83" i="10" s="1"/>
  <c r="BA12" i="10"/>
  <c r="AZ12" i="10"/>
  <c r="AW12" i="10"/>
  <c r="AW65" i="10" s="1"/>
  <c r="AV12" i="10"/>
  <c r="BN54" i="10"/>
  <c r="BN52" i="10"/>
  <c r="BN50" i="10"/>
  <c r="BN48" i="10"/>
  <c r="BN46" i="10"/>
  <c r="BN44" i="10"/>
  <c r="BN42" i="10"/>
  <c r="BN38" i="10"/>
  <c r="BN36" i="10"/>
  <c r="BN34" i="10"/>
  <c r="BN32" i="10"/>
  <c r="BN30" i="10"/>
  <c r="BN28" i="10"/>
  <c r="BN26" i="10"/>
  <c r="BN24" i="10"/>
  <c r="BN20" i="10"/>
  <c r="BN16" i="10"/>
  <c r="BN12" i="10"/>
  <c r="BI63" i="10"/>
  <c r="BI60" i="10"/>
  <c r="BI59" i="10"/>
  <c r="BI56" i="10"/>
  <c r="BI55" i="10"/>
  <c r="BI52" i="10"/>
  <c r="BI51" i="10"/>
  <c r="BI50" i="10"/>
  <c r="BI47" i="10"/>
  <c r="BI46" i="10"/>
  <c r="BI43" i="10"/>
  <c r="BI42" i="10"/>
  <c r="BI40" i="10"/>
  <c r="BI39" i="10"/>
  <c r="BI38" i="10"/>
  <c r="BI36" i="10"/>
  <c r="BI35" i="10"/>
  <c r="BI34" i="10"/>
  <c r="BI32" i="10"/>
  <c r="BI30" i="10"/>
  <c r="BI28" i="10"/>
  <c r="BI27" i="10"/>
  <c r="BI26" i="10"/>
  <c r="BI24" i="10"/>
  <c r="BI23" i="10"/>
  <c r="BI22" i="10"/>
  <c r="BI20" i="10"/>
  <c r="BI19" i="10"/>
  <c r="BI18" i="10"/>
  <c r="BI16" i="10"/>
  <c r="BI15" i="10"/>
  <c r="BI14" i="10"/>
  <c r="BQ89" i="10" l="1"/>
  <c r="BB13" i="10"/>
  <c r="BK23" i="10"/>
  <c r="BF30" i="10"/>
  <c r="BK39" i="10"/>
  <c r="BB40" i="10"/>
  <c r="BK40" i="10"/>
  <c r="BK42" i="10"/>
  <c r="BB43" i="10"/>
  <c r="AX51" i="10"/>
  <c r="BL86" i="10"/>
  <c r="BF57" i="10"/>
  <c r="BF46" i="10"/>
  <c r="BK62" i="10"/>
  <c r="BK63" i="10"/>
  <c r="BN73" i="10"/>
  <c r="BF13" i="10"/>
  <c r="BK15" i="10"/>
  <c r="AX16" i="10"/>
  <c r="BF23" i="10"/>
  <c r="AX33" i="10"/>
  <c r="BF38" i="10"/>
  <c r="BF39" i="10"/>
  <c r="BU43" i="10"/>
  <c r="BK46" i="10"/>
  <c r="BB47" i="10"/>
  <c r="BK50" i="10"/>
  <c r="BU50" i="10"/>
  <c r="AX54" i="10"/>
  <c r="AX55" i="10"/>
  <c r="AX58" i="10"/>
  <c r="BB59" i="10"/>
  <c r="BB61" i="10"/>
  <c r="AX63" i="10"/>
  <c r="BB14" i="10"/>
  <c r="BK14" i="10"/>
  <c r="BB18" i="10"/>
  <c r="BB24" i="10"/>
  <c r="BB25" i="10"/>
  <c r="BK34" i="10"/>
  <c r="BU44" i="10"/>
  <c r="BU47" i="10"/>
  <c r="BF49" i="10"/>
  <c r="BL90" i="10"/>
  <c r="BN91" i="10" s="1"/>
  <c r="BK52" i="10"/>
  <c r="BB53" i="10"/>
  <c r="BB57" i="10"/>
  <c r="BK60" i="10"/>
  <c r="BN92" i="10"/>
  <c r="AX17" i="10"/>
  <c r="BB19" i="10"/>
  <c r="BF21" i="10"/>
  <c r="BB22" i="10"/>
  <c r="BF58" i="10"/>
  <c r="BK61" i="10"/>
  <c r="BP73" i="10"/>
  <c r="BN93" i="10"/>
  <c r="BQ90" i="10"/>
  <c r="AX14" i="10"/>
  <c r="BF19" i="10"/>
  <c r="BK21" i="10"/>
  <c r="BF22" i="10"/>
  <c r="BF24" i="10"/>
  <c r="BF25" i="10"/>
  <c r="BF26" i="10"/>
  <c r="BU48" i="10"/>
  <c r="BB49" i="10"/>
  <c r="BK56" i="10"/>
  <c r="AX57" i="10"/>
  <c r="BB58" i="10"/>
  <c r="AX37" i="10"/>
  <c r="BF50" i="10"/>
  <c r="BN72" i="10"/>
  <c r="BF36" i="10"/>
  <c r="BF15" i="10"/>
  <c r="AX18" i="10"/>
  <c r="BF20" i="10"/>
  <c r="AX27" i="10"/>
  <c r="BF28" i="10"/>
  <c r="BF29" i="10"/>
  <c r="BB30" i="10"/>
  <c r="BF34" i="10"/>
  <c r="AX35" i="10"/>
  <c r="BF42" i="10"/>
  <c r="BF43" i="10"/>
  <c r="AX44" i="10"/>
  <c r="BF47" i="10"/>
  <c r="AX48" i="10"/>
  <c r="AX50" i="10"/>
  <c r="BK51" i="10"/>
  <c r="BB52" i="10"/>
  <c r="BK55" i="10"/>
  <c r="BB56" i="10"/>
  <c r="BF60" i="10"/>
  <c r="BK13" i="10"/>
  <c r="AX22" i="10"/>
  <c r="BB23" i="10"/>
  <c r="BB32" i="10"/>
  <c r="BF37" i="10"/>
  <c r="BU37" i="10"/>
  <c r="BQ97" i="10"/>
  <c r="AX41" i="10"/>
  <c r="BU41" i="10"/>
  <c r="AX45" i="10"/>
  <c r="BU45" i="10"/>
  <c r="BB46" i="10"/>
  <c r="BK48" i="10"/>
  <c r="AX49" i="10"/>
  <c r="BB15" i="10"/>
  <c r="BK16" i="10"/>
  <c r="BK19" i="10"/>
  <c r="BK20" i="10"/>
  <c r="AX21" i="10"/>
  <c r="BB28" i="10"/>
  <c r="BF31" i="10"/>
  <c r="BK32" i="10"/>
  <c r="BB36" i="10"/>
  <c r="BB37" i="10"/>
  <c r="BU39" i="10"/>
  <c r="BB42" i="10"/>
  <c r="BB45" i="10"/>
  <c r="BF52" i="10"/>
  <c r="AX53" i="10"/>
  <c r="BU53" i="10"/>
  <c r="BB54" i="10"/>
  <c r="BK54" i="10"/>
  <c r="BU54" i="10"/>
  <c r="BF56" i="10"/>
  <c r="BF59" i="10"/>
  <c r="BB60" i="10"/>
  <c r="BF61" i="10"/>
  <c r="AX62" i="10"/>
  <c r="AX12" i="10"/>
  <c r="BF16" i="10"/>
  <c r="BF17" i="10"/>
  <c r="BK18" i="10"/>
  <c r="AX20" i="10"/>
  <c r="BK24" i="10"/>
  <c r="BB26" i="10"/>
  <c r="AX28" i="10"/>
  <c r="BK28" i="10"/>
  <c r="AX30" i="10"/>
  <c r="BK30" i="10"/>
  <c r="BK37" i="10"/>
  <c r="BF41" i="10"/>
  <c r="AX42" i="10"/>
  <c r="BU42" i="10"/>
  <c r="BK43" i="10"/>
  <c r="BK45" i="10"/>
  <c r="BB50" i="10"/>
  <c r="BF51" i="10"/>
  <c r="BU51" i="10"/>
  <c r="BU52" i="10"/>
  <c r="BK53" i="10"/>
  <c r="BF55" i="10"/>
  <c r="BU55" i="10"/>
  <c r="BU57" i="10"/>
  <c r="BK58" i="10"/>
  <c r="BK59" i="10"/>
  <c r="AX61" i="10"/>
  <c r="BF63" i="10"/>
  <c r="BB12" i="10"/>
  <c r="BK12" i="10"/>
  <c r="BQ95" i="10"/>
  <c r="BF14" i="10"/>
  <c r="BB16" i="10"/>
  <c r="BB17" i="10"/>
  <c r="BK17" i="10"/>
  <c r="BK22" i="10"/>
  <c r="AX24" i="10"/>
  <c r="BX26" i="10"/>
  <c r="BX27" i="10" s="1"/>
  <c r="BX28" i="10" s="1"/>
  <c r="BX29" i="10" s="1"/>
  <c r="BX30" i="10" s="1"/>
  <c r="BX31" i="10" s="1"/>
  <c r="BX32" i="10" s="1"/>
  <c r="BX33" i="10" s="1"/>
  <c r="BX34" i="10" s="1"/>
  <c r="BX35" i="10" s="1"/>
  <c r="BX36" i="10" s="1"/>
  <c r="BX37" i="10" s="1"/>
  <c r="BB27" i="10"/>
  <c r="BB34" i="10"/>
  <c r="AX36" i="10"/>
  <c r="BK36" i="10"/>
  <c r="CB37" i="10"/>
  <c r="BK38" i="10"/>
  <c r="BB39" i="10"/>
  <c r="AX40" i="10"/>
  <c r="BF40" i="10"/>
  <c r="BU40" i="10"/>
  <c r="BB41" i="10"/>
  <c r="BK41" i="10"/>
  <c r="AX43" i="10"/>
  <c r="BX43" i="10"/>
  <c r="CA43" i="10" s="1"/>
  <c r="BB44" i="10"/>
  <c r="BK44" i="10"/>
  <c r="AX46" i="10"/>
  <c r="BU46" i="10"/>
  <c r="BK47" i="10"/>
  <c r="BK49" i="10"/>
  <c r="BB55" i="10"/>
  <c r="BU56" i="10"/>
  <c r="AX59" i="10"/>
  <c r="BF62" i="10"/>
  <c r="BB63" i="10"/>
  <c r="BF18" i="10"/>
  <c r="BB20" i="10"/>
  <c r="BB21" i="10"/>
  <c r="BB33" i="10"/>
  <c r="BB35" i="10"/>
  <c r="AX38" i="10"/>
  <c r="BL85" i="10"/>
  <c r="BN86" i="10" s="1"/>
  <c r="BF45" i="10"/>
  <c r="AX47" i="10"/>
  <c r="BX47" i="10"/>
  <c r="CA47" i="10" s="1"/>
  <c r="BB48" i="10"/>
  <c r="BF53" i="10"/>
  <c r="BB62" i="10"/>
  <c r="CE12" i="10"/>
  <c r="CF12" i="10" s="1"/>
  <c r="BN15" i="10"/>
  <c r="BN19" i="10"/>
  <c r="BQ91" i="10" s="1"/>
  <c r="BN23" i="10"/>
  <c r="BN27" i="10"/>
  <c r="BQ92" i="10" s="1"/>
  <c r="BN31" i="10"/>
  <c r="BN35" i="10"/>
  <c r="BN39" i="10"/>
  <c r="BQ93" i="10" s="1"/>
  <c r="BN43" i="10"/>
  <c r="BN47" i="10"/>
  <c r="BN51" i="10"/>
  <c r="BN55" i="10"/>
  <c r="BU15" i="10"/>
  <c r="BO90" i="10"/>
  <c r="BB38" i="10"/>
  <c r="BL81" i="10"/>
  <c r="BU49" i="10"/>
  <c r="BU65" i="10" s="1"/>
  <c r="BP65" i="10"/>
  <c r="BQ65" i="10" s="1"/>
  <c r="BL75" i="10"/>
  <c r="BQ88" i="10"/>
  <c r="BZ27" i="10"/>
  <c r="BU32" i="10"/>
  <c r="BB51" i="10"/>
  <c r="BB65" i="10" s="1"/>
  <c r="BL82" i="10"/>
  <c r="BM86" i="10" s="1"/>
  <c r="BK57" i="10"/>
  <c r="BN94" i="10"/>
  <c r="BM94" i="10"/>
  <c r="BP94" i="10"/>
  <c r="BQ94" i="10"/>
  <c r="BF12" i="10"/>
  <c r="CD14" i="10"/>
  <c r="CE13" i="10"/>
  <c r="CF13" i="10" s="1"/>
  <c r="AX15" i="10"/>
  <c r="AX19" i="10"/>
  <c r="AX23" i="10"/>
  <c r="AX26" i="10"/>
  <c r="BF27" i="10"/>
  <c r="BL89" i="10"/>
  <c r="BP90" i="10" s="1"/>
  <c r="BF44" i="10"/>
  <c r="BF54" i="10"/>
  <c r="BJ65" i="10"/>
  <c r="BA65" i="10"/>
  <c r="BQ87" i="10"/>
  <c r="BT65" i="10"/>
  <c r="BL76" i="10"/>
  <c r="BL96" i="10"/>
  <c r="AX32" i="10"/>
  <c r="BF33" i="10"/>
  <c r="AX34" i="10"/>
  <c r="BF35" i="10"/>
  <c r="BL97" i="10"/>
  <c r="BU38" i="10"/>
  <c r="AX39" i="10"/>
  <c r="BF48" i="10"/>
  <c r="AX52" i="10"/>
  <c r="AX56" i="10"/>
  <c r="AX60" i="10"/>
  <c r="BP74" i="10"/>
  <c r="BN74" i="10"/>
  <c r="BX41" i="10"/>
  <c r="CA41" i="10" s="1"/>
  <c r="BX44" i="10"/>
  <c r="CA44" i="10" s="1"/>
  <c r="BX48" i="10"/>
  <c r="CA48" i="10" s="1"/>
  <c r="BE65" i="10"/>
  <c r="BL77" i="10"/>
  <c r="BL78" i="10"/>
  <c r="BL79" i="10"/>
  <c r="BL80" i="10"/>
  <c r="BL84" i="10"/>
  <c r="BL87" i="10"/>
  <c r="BM91" i="10" s="1"/>
  <c r="BP91" i="10"/>
  <c r="BL95" i="10"/>
  <c r="BK25" i="10"/>
  <c r="CA25" i="10"/>
  <c r="CC25" i="10" s="1"/>
  <c r="BK27" i="10"/>
  <c r="BK29" i="10"/>
  <c r="BK31" i="10"/>
  <c r="BK33" i="10"/>
  <c r="BK35" i="10"/>
  <c r="BX45" i="10"/>
  <c r="CA45" i="10" s="1"/>
  <c r="BL88" i="10"/>
  <c r="BP92" i="10"/>
  <c r="BX42" i="10"/>
  <c r="CA42" i="10" s="1"/>
  <c r="BX46" i="10"/>
  <c r="CA46" i="10" s="1"/>
  <c r="BX50" i="10"/>
  <c r="CA50" i="10" s="1"/>
  <c r="BP93" i="10"/>
  <c r="BQ96" i="10"/>
  <c r="BO94" i="10" l="1"/>
  <c r="CA26" i="10"/>
  <c r="CC26" i="10" s="1"/>
  <c r="BP83" i="10"/>
  <c r="BM90" i="10"/>
  <c r="AX65" i="10"/>
  <c r="AY65" i="10" s="1"/>
  <c r="BV65" i="10"/>
  <c r="BN83" i="10"/>
  <c r="BP86" i="10"/>
  <c r="BO85" i="10"/>
  <c r="BK65" i="10"/>
  <c r="BL65" i="10" s="1"/>
  <c r="BN85" i="10"/>
  <c r="BC65" i="10"/>
  <c r="BM85" i="10"/>
  <c r="BN90" i="10"/>
  <c r="BZ28" i="10"/>
  <c r="CA27" i="10"/>
  <c r="CC27" i="10" s="1"/>
  <c r="BO93" i="10"/>
  <c r="BN79" i="10"/>
  <c r="BM79" i="10"/>
  <c r="BP79" i="10"/>
  <c r="BO83" i="10"/>
  <c r="BO79" i="10"/>
  <c r="BM96" i="10"/>
  <c r="BP96" i="10"/>
  <c r="BO96" i="10"/>
  <c r="BN96" i="10"/>
  <c r="CD15" i="10"/>
  <c r="CE14" i="10"/>
  <c r="CF14" i="10" s="1"/>
  <c r="BN82" i="10"/>
  <c r="BM82" i="10"/>
  <c r="BP82" i="10"/>
  <c r="BO82" i="10"/>
  <c r="BN75" i="10"/>
  <c r="BM75" i="10"/>
  <c r="BP75" i="10"/>
  <c r="BO75" i="10"/>
  <c r="BM83" i="10"/>
  <c r="BO86" i="10"/>
  <c r="BN77" i="10"/>
  <c r="BM77" i="10"/>
  <c r="BP77" i="10"/>
  <c r="BO77" i="10"/>
  <c r="BN87" i="10"/>
  <c r="BM87" i="10"/>
  <c r="BP87" i="10"/>
  <c r="BO91" i="10"/>
  <c r="BO87" i="10"/>
  <c r="BN78" i="10"/>
  <c r="BM78" i="10"/>
  <c r="BP78" i="10"/>
  <c r="BO78" i="10"/>
  <c r="BP97" i="10"/>
  <c r="BO97" i="10"/>
  <c r="BN97" i="10"/>
  <c r="BM97" i="10"/>
  <c r="BN76" i="10"/>
  <c r="BM76" i="10"/>
  <c r="BP76" i="10"/>
  <c r="BO76" i="10"/>
  <c r="BF65" i="10"/>
  <c r="BG65" i="10" s="1"/>
  <c r="BN84" i="10"/>
  <c r="BM84" i="10"/>
  <c r="BP84" i="10"/>
  <c r="BO84" i="10"/>
  <c r="BN95" i="10"/>
  <c r="BM95" i="10"/>
  <c r="BP95" i="10"/>
  <c r="BO95" i="10"/>
  <c r="BM92" i="10"/>
  <c r="BM88" i="10"/>
  <c r="BP88" i="10"/>
  <c r="BO92" i="10"/>
  <c r="BO88" i="10"/>
  <c r="BN88" i="10"/>
  <c r="BN80" i="10"/>
  <c r="BM80" i="10"/>
  <c r="BP80" i="10"/>
  <c r="BO80" i="10"/>
  <c r="BP89" i="10"/>
  <c r="BO89" i="10"/>
  <c r="BN89" i="10"/>
  <c r="BM93" i="10"/>
  <c r="BM89" i="10"/>
  <c r="BN81" i="10"/>
  <c r="BM81" i="10"/>
  <c r="BP81" i="10"/>
  <c r="BO81" i="10"/>
  <c r="BP85" i="10"/>
  <c r="CD16" i="10" l="1"/>
  <c r="CE15" i="10"/>
  <c r="CF15" i="10" s="1"/>
  <c r="BZ29" i="10"/>
  <c r="CA28" i="10"/>
  <c r="CC28" i="10" s="1"/>
  <c r="BZ30" i="10" l="1"/>
  <c r="CA29" i="10"/>
  <c r="CC29" i="10" s="1"/>
  <c r="CD17" i="10"/>
  <c r="CE16" i="10"/>
  <c r="CF16" i="10" s="1"/>
  <c r="CD18" i="10" l="1"/>
  <c r="CE17" i="10"/>
  <c r="CF17" i="10" s="1"/>
  <c r="BZ31" i="10"/>
  <c r="CA30" i="10"/>
  <c r="CC30" i="10" s="1"/>
  <c r="BZ32" i="10" l="1"/>
  <c r="CA31" i="10"/>
  <c r="CC31" i="10" s="1"/>
  <c r="CD19" i="10"/>
  <c r="CE18" i="10"/>
  <c r="CF18" i="10" s="1"/>
  <c r="BZ33" i="10" l="1"/>
  <c r="CA32" i="10"/>
  <c r="CC32" i="10" s="1"/>
  <c r="CD20" i="10"/>
  <c r="CE19" i="10"/>
  <c r="CF19" i="10" s="1"/>
  <c r="CD21" i="10" l="1"/>
  <c r="CE20" i="10"/>
  <c r="CF20" i="10" s="1"/>
  <c r="BZ34" i="10"/>
  <c r="CA33" i="10"/>
  <c r="CC33" i="10" s="1"/>
  <c r="BZ35" i="10" l="1"/>
  <c r="CA34" i="10"/>
  <c r="CC34" i="10" s="1"/>
  <c r="CD22" i="10"/>
  <c r="CE21" i="10"/>
  <c r="CF21" i="10" s="1"/>
  <c r="CD23" i="10" l="1"/>
  <c r="CE22" i="10"/>
  <c r="CF22" i="10" s="1"/>
  <c r="BZ36" i="10"/>
  <c r="CA35" i="10"/>
  <c r="CC35" i="10" s="1"/>
  <c r="BZ37" i="10" l="1"/>
  <c r="CA37" i="10" s="1"/>
  <c r="CC37" i="10" s="1"/>
  <c r="CA36" i="10"/>
  <c r="CC36" i="10" s="1"/>
  <c r="CD24" i="10"/>
  <c r="CE23" i="10"/>
  <c r="CF23" i="10" s="1"/>
  <c r="CD25" i="10" l="1"/>
  <c r="CE24" i="10"/>
  <c r="CF24" i="10" s="1"/>
  <c r="CD26" i="10" l="1"/>
  <c r="CE25" i="10"/>
  <c r="CF25" i="10" s="1"/>
  <c r="CD27" i="10" l="1"/>
  <c r="CE26" i="10"/>
  <c r="CF26" i="10" s="1"/>
  <c r="BW89" i="10" l="1"/>
  <c r="BW90" i="10"/>
  <c r="BW80" i="10"/>
  <c r="BW73" i="10"/>
  <c r="BW81" i="10"/>
  <c r="BW93" i="10"/>
  <c r="BW78" i="10"/>
  <c r="BW84" i="10"/>
  <c r="BW75" i="10"/>
  <c r="BW85" i="10"/>
  <c r="BW83" i="10"/>
  <c r="BW82" i="10"/>
  <c r="BW87" i="10"/>
  <c r="BW91" i="10"/>
  <c r="BW95" i="10"/>
  <c r="BW71" i="10"/>
  <c r="BY71" i="10" s="1"/>
  <c r="BW79" i="10"/>
  <c r="BW74" i="10"/>
  <c r="BW76" i="10"/>
  <c r="BW72" i="10"/>
  <c r="BW96" i="10"/>
  <c r="BW86" i="10"/>
  <c r="BW88" i="10"/>
  <c r="BW92" i="10"/>
  <c r="BW94" i="10"/>
  <c r="BW97" i="10"/>
  <c r="BW77" i="10"/>
  <c r="CD28" i="10"/>
  <c r="CE27" i="10"/>
  <c r="CF27" i="10" s="1"/>
  <c r="BX77" i="10" l="1"/>
  <c r="BY77" i="10"/>
  <c r="BX97" i="10"/>
  <c r="BY97" i="10"/>
  <c r="BY94" i="10"/>
  <c r="BX94" i="10"/>
  <c r="BY91" i="10"/>
  <c r="BX91" i="10"/>
  <c r="BY83" i="10"/>
  <c r="BX83" i="10"/>
  <c r="BY80" i="10"/>
  <c r="BX80" i="10"/>
  <c r="BY96" i="10"/>
  <c r="BX96" i="10"/>
  <c r="BX95" i="10"/>
  <c r="BY95" i="10"/>
  <c r="BY87" i="10"/>
  <c r="BX87" i="10"/>
  <c r="BX93" i="10"/>
  <c r="BY93" i="10"/>
  <c r="BY81" i="10"/>
  <c r="BX81" i="10"/>
  <c r="BY89" i="10"/>
  <c r="BX89" i="10"/>
  <c r="BY86" i="10"/>
  <c r="BX86" i="10"/>
  <c r="BX72" i="10"/>
  <c r="BY72" i="10"/>
  <c r="BY76" i="10"/>
  <c r="BX76" i="10"/>
  <c r="BX75" i="10"/>
  <c r="BY75" i="10"/>
  <c r="BX78" i="10"/>
  <c r="BY78" i="10"/>
  <c r="BY92" i="10"/>
  <c r="BX92" i="10"/>
  <c r="BY88" i="10"/>
  <c r="BX88" i="10"/>
  <c r="BX74" i="10"/>
  <c r="BY74" i="10"/>
  <c r="BY79" i="10"/>
  <c r="BX79" i="10"/>
  <c r="BY82" i="10"/>
  <c r="BX82" i="10"/>
  <c r="BY85" i="10"/>
  <c r="BX85" i="10"/>
  <c r="BY84" i="10"/>
  <c r="BX84" i="10"/>
  <c r="BX73" i="10"/>
  <c r="BY73" i="10"/>
  <c r="BX90" i="10"/>
  <c r="BY90" i="10"/>
  <c r="CD29" i="10"/>
  <c r="CE28" i="10"/>
  <c r="CF28" i="10" s="1"/>
  <c r="CA73" i="10" l="1"/>
  <c r="BZ73" i="10"/>
  <c r="BZ92" i="10"/>
  <c r="CB92" i="10"/>
  <c r="CA92" i="10"/>
  <c r="CA72" i="10"/>
  <c r="BZ72" i="10"/>
  <c r="CB96" i="10"/>
  <c r="CA96" i="10"/>
  <c r="BZ96" i="10"/>
  <c r="CA83" i="10"/>
  <c r="BZ83" i="10"/>
  <c r="CB83" i="10"/>
  <c r="CA82" i="10"/>
  <c r="BZ82" i="10"/>
  <c r="CB82" i="10"/>
  <c r="CB88" i="10"/>
  <c r="CA88" i="10"/>
  <c r="BZ88" i="10"/>
  <c r="BZ78" i="10"/>
  <c r="CB78" i="10"/>
  <c r="CA78" i="10"/>
  <c r="CB81" i="10"/>
  <c r="CA81" i="10"/>
  <c r="BZ81" i="10"/>
  <c r="BZ77" i="10"/>
  <c r="CB77" i="10"/>
  <c r="CA77" i="10"/>
  <c r="CA90" i="10"/>
  <c r="BZ90" i="10"/>
  <c r="CB90" i="10"/>
  <c r="CB84" i="10"/>
  <c r="CA84" i="10"/>
  <c r="BZ84" i="10"/>
  <c r="CB85" i="10"/>
  <c r="CA85" i="10"/>
  <c r="BZ85" i="10"/>
  <c r="CB79" i="10"/>
  <c r="CA79" i="10"/>
  <c r="BZ79" i="10"/>
  <c r="CB75" i="10"/>
  <c r="CA75" i="10"/>
  <c r="BZ75" i="10"/>
  <c r="BZ93" i="10"/>
  <c r="CB93" i="10"/>
  <c r="CA93" i="10"/>
  <c r="CB87" i="10"/>
  <c r="CA87" i="10"/>
  <c r="BZ87" i="10"/>
  <c r="CA95" i="10"/>
  <c r="BZ95" i="10"/>
  <c r="CB95" i="10"/>
  <c r="BZ80" i="10"/>
  <c r="CB80" i="10"/>
  <c r="CA80" i="10"/>
  <c r="BZ94" i="10"/>
  <c r="CB94" i="10"/>
  <c r="CA94" i="10"/>
  <c r="BZ74" i="10"/>
  <c r="CA74" i="10"/>
  <c r="CB76" i="10"/>
  <c r="CA76" i="10"/>
  <c r="BZ76" i="10"/>
  <c r="CB86" i="10"/>
  <c r="CA86" i="10"/>
  <c r="BZ86" i="10"/>
  <c r="BZ89" i="10"/>
  <c r="CB89" i="10"/>
  <c r="CA89" i="10"/>
  <c r="BZ91" i="10"/>
  <c r="CB91" i="10"/>
  <c r="CA91" i="10"/>
  <c r="CB97" i="10"/>
  <c r="CA97" i="10"/>
  <c r="BZ97" i="10"/>
  <c r="CD30" i="10"/>
  <c r="CE29" i="10"/>
  <c r="CF29" i="10" s="1"/>
  <c r="CD31" i="10" l="1"/>
  <c r="CE30" i="10"/>
  <c r="CF30" i="10" s="1"/>
  <c r="CD32" i="10" l="1"/>
  <c r="CE31" i="10"/>
  <c r="CF31" i="10" s="1"/>
  <c r="CD33" i="10" l="1"/>
  <c r="CE32" i="10"/>
  <c r="CF32" i="10" s="1"/>
  <c r="CD34" i="10" l="1"/>
  <c r="CE33" i="10"/>
  <c r="CF33" i="10" s="1"/>
  <c r="CD35" i="10" l="1"/>
  <c r="CE34" i="10"/>
  <c r="CF34" i="10" s="1"/>
  <c r="CD36" i="10" l="1"/>
  <c r="CE35" i="10"/>
  <c r="CF35" i="10" s="1"/>
  <c r="CD37" i="10" l="1"/>
  <c r="CE37" i="10" s="1"/>
  <c r="CF37" i="10" s="1"/>
  <c r="CE36" i="10"/>
  <c r="CF36" i="10" s="1"/>
</calcChain>
</file>

<file path=xl/sharedStrings.xml><?xml version="1.0" encoding="utf-8"?>
<sst xmlns="http://schemas.openxmlformats.org/spreadsheetml/2006/main" count="346" uniqueCount="64">
  <si>
    <t>Canada</t>
  </si>
  <si>
    <t>Volume</t>
  </si>
  <si>
    <t>Norway</t>
  </si>
  <si>
    <t>Chile</t>
  </si>
  <si>
    <t>Scotland</t>
  </si>
  <si>
    <t>Ireland</t>
  </si>
  <si>
    <t>Total</t>
  </si>
  <si>
    <t>Week</t>
  </si>
  <si>
    <t>Change</t>
  </si>
  <si>
    <t>NOK</t>
  </si>
  <si>
    <t>Atlantic Salmon - Norway</t>
  </si>
  <si>
    <t>Weekly Price - FCA Oslo (Sup) - According to FHL / NSL - In NOK / Kilo</t>
  </si>
  <si>
    <t>Weekly Volume - Harvest Quantity - Accoring to KA - Based on export statistics - In tonnes wfe</t>
  </si>
  <si>
    <t>Monthly feed sale - According to KA models - To ongrowing Atlantic, Norway - In tonnes</t>
  </si>
  <si>
    <t>Monthly harvest quantity  - According to KA - Based on export statistics - In tonnes wfe</t>
  </si>
  <si>
    <t>Hele 2014 NOS</t>
  </si>
  <si>
    <t>Hele 2015 Nasdaq</t>
  </si>
  <si>
    <t>Price</t>
  </si>
  <si>
    <t>Value</t>
  </si>
  <si>
    <t>Av.pr</t>
  </si>
  <si>
    <t>Total 1-52</t>
  </si>
  <si>
    <t>Q1</t>
  </si>
  <si>
    <t>NASDAQ</t>
  </si>
  <si>
    <t>Q2</t>
  </si>
  <si>
    <t>2012E</t>
  </si>
  <si>
    <t>2013E</t>
  </si>
  <si>
    <t>Feed</t>
  </si>
  <si>
    <t>Harvest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</si>
  <si>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</si>
  <si>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</si>
  <si>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</si>
  <si>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</si>
  <si>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</si>
  <si>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</si>
  <si>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</si>
  <si>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</si>
  <si>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</si>
  <si>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</si>
  <si>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</si>
  <si>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</si>
  <si>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Jan - Dec</t>
  </si>
  <si>
    <t>Q3</t>
  </si>
  <si>
    <t>Q4</t>
  </si>
  <si>
    <t>Faroes</t>
  </si>
  <si>
    <t>EUR:NOK</t>
  </si>
  <si>
    <t>EUR</t>
  </si>
  <si>
    <t>Change NOK</t>
  </si>
  <si>
    <t>YOY</t>
  </si>
  <si>
    <t>QOQ</t>
  </si>
  <si>
    <t>Change %</t>
  </si>
  <si>
    <t>VWAP</t>
  </si>
  <si>
    <t>% QOQ</t>
  </si>
  <si>
    <t>% YOY</t>
  </si>
  <si>
    <t>EURRUB</t>
  </si>
  <si>
    <t>RUB</t>
  </si>
  <si>
    <t>Hele 2014 NASDAQ</t>
  </si>
  <si>
    <t>Hele 2013 NASDAQ</t>
  </si>
  <si>
    <t>Hele 2012 NASDAQ</t>
  </si>
  <si>
    <t>GWT</t>
  </si>
  <si>
    <t>(1,000)</t>
  </si>
  <si>
    <t>Growth relative to same period in previous year</t>
  </si>
  <si>
    <t>n/m</t>
  </si>
  <si>
    <t>n/a</t>
  </si>
  <si>
    <t>Iceland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</si>
</sst>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6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.0%"/>
    <numFmt numFmtId="171" formatCode="0.0\ %"/>
    <numFmt numFmtId="172" formatCode="0.0_)\%;\(0.0\)\%;0.0_)\%;@_)_%"/>
    <numFmt numFmtId="173" formatCode="#,##0.0_)_%;\(#,##0.0\)_%;0.0_)_%;@_)_%"/>
    <numFmt numFmtId="174" formatCode="#,##0.0_);\(#,##0.0\);#,##0.0_);@_)"/>
    <numFmt numFmtId="175" formatCode="#,##0.0_);\(#,##0.0\)"/>
    <numFmt numFmtId="176" formatCode="&quot;$&quot;_(#,##0.00_);&quot;$&quot;\(#,##0.00\)"/>
    <numFmt numFmtId="177" formatCode="&quot;$&quot;_(#,##0.00_);&quot;$&quot;\(#,##0.00\);&quot;$&quot;_(0.00_);@_)"/>
    <numFmt numFmtId="178" formatCode="&quot;\&quot;_(#,##0.00_);&quot;\&quot;\(#,##0.00\)"/>
    <numFmt numFmtId="179" formatCode="#,##0.00_);\(#,##0.00\);0.00_);@_)"/>
    <numFmt numFmtId="180" formatCode="\€_(#,##0.00_);\€\(#,##0.00\);\€_(0.00_);@_)"/>
    <numFmt numFmtId="181" formatCode="#,##0_)\x;\(#,##0\)\x;0_)\x;@_)_x"/>
    <numFmt numFmtId="182" formatCode="#,##0.0_)\x;\(#,##0.0\)\x"/>
    <numFmt numFmtId="183" formatCode="#,##0_)_x;\(#,##0\)_x;0_)_x;@_)_x"/>
    <numFmt numFmtId="184" formatCode="#,##0.0_)_x;\(#,##0.0\)_x"/>
    <numFmt numFmtId="185" formatCode="0.0_)\%;\(0.0\)\%"/>
    <numFmt numFmtId="186" formatCode="#,##0.0_)_%;\(#,##0.0\)_%"/>
    <numFmt numFmtId="187" formatCode="#,##0;\-#,##0;&quot;-&quot;"/>
    <numFmt numFmtId="188" formatCode="#,##0.0_);[Red]\(#,##0.0\)"/>
    <numFmt numFmtId="189" formatCode="_-* #,##0.00\ [$€-1]_-;\-* #,##0.00\ [$€-1]_-;_-* &quot;-&quot;??\ [$€-1]_-"/>
    <numFmt numFmtId="190" formatCode="_(* #,##0.0_%_);_(* \(#,##0.0_%\);_(* &quot; - &quot;_%_);_(@_)"/>
    <numFmt numFmtId="191" formatCode="_(* #,##0.0%_);_(* \(#,##0.0%\);_(* &quot; - &quot;\%_);_(@_)"/>
    <numFmt numFmtId="192" formatCode="_(* #,##0_);_(* \(#,##0\);_(* &quot; - &quot;_);_(@_)"/>
    <numFmt numFmtId="193" formatCode="_(* #,##0.0_);_(* \(#,##0.0\);_(* &quot; - &quot;_);_(@_)"/>
    <numFmt numFmtId="194" formatCode="_(* #,##0.00_);_(* \(#,##0.00\);_(* &quot; - &quot;_);_(@_)"/>
    <numFmt numFmtId="195" formatCode="_(* #,##0.000_);_(* \(#,##0.000\);_(* &quot; - &quot;_);_(@_)"/>
    <numFmt numFmtId="196" formatCode="#,##0;\(#,##0\);&quot;-&quot;"/>
    <numFmt numFmtId="197" formatCode="_-* #,##0\ &quot;Esc.&quot;_-;\-* #,##0\ &quot;Esc.&quot;_-;_-* &quot;-&quot;\ &quot;Esc.&quot;_-;_-@_-"/>
    <numFmt numFmtId="198" formatCode="#,##0.00&quot;$&quot;;[Red]\-#,##0.00&quot;$&quot;"/>
    <numFmt numFmtId="199" formatCode="0.00_)"/>
    <numFmt numFmtId="200" formatCode="_-* #,##0\ _E_s_c_._-;\-* #,##0\ _E_s_c_._-;_-* &quot;-&quot;\ _E_s_c_._-;_-@_-"/>
    <numFmt numFmtId="201" formatCode="_-&quot;$&quot;* #,##0.00_-;\-&quot;$&quot;* #,##0.00_-;_-&quot;$&quot;* &quot;-&quot;??_-;_-@_-"/>
    <numFmt numFmtId="202" formatCode="_-&quot;L.&quot;\ * #,##0_-;\-&quot;L.&quot;\ * #,##0_-;_-&quot;L.&quot;\ * &quot;-&quot;_-;_-@_-"/>
    <numFmt numFmtId="203" formatCode="_-* #,##0.000_-;\-* #,##0.000_-;_-* &quot;-&quot;??_-;_-@_-"/>
    <numFmt numFmtId="204" formatCode="_(* #,##0.0_);_(* \(#,##0.0\);_(* &quot;-&quot;??_);_(@_)"/>
    <numFmt numFmtId="205" formatCode="_ * #,##0.00_ ;_ * \-#,##0.00_ ;_ * &quot;-&quot;??_ ;_ @_ "/>
    <numFmt numFmtId="206" formatCode="_-* #,##0.00_-;_-* #,##0.00\-;_-* &quot;-&quot;??_-;_-@_-"/>
    <numFmt numFmtId="207" formatCode="_ &quot;kr&quot;\ * #,##0.00_ ;_ &quot;kr&quot;\ * \-#,##0.00_ ;_ &quot;kr&quot;\ * &quot;-&quot;??_ ;_ @_ "/>
    <numFmt numFmtId="208" formatCode="dd\ mmmyy"/>
    <numFmt numFmtId="209" formatCode="dd\ mmmyy\ hh:mm"/>
    <numFmt numFmtId="210" formatCode="_-[$€-2]* #,##0.00_-;\-[$€-2]* #,##0.00_-;_-[$€-2]* &quot;-&quot;??_-"/>
    <numFmt numFmtId="211" formatCode="_-* #,##0\ _B_F_-;\-* #,##0\ _B_F_-;_-* &quot;-&quot;\ _B_F_-;_-@_-"/>
    <numFmt numFmtId="212" formatCode="_-* #,##0.00\ _B_F_-;\-* #,##0.00\ _B_F_-;_-* &quot;-&quot;??\ _B_F_-;_-@_-"/>
    <numFmt numFmtId="213" formatCode="###\ ###\ ###\ ##0"/>
    <numFmt numFmtId="214" formatCode="_-* #,##0.00\ _k_r_-;\-* #,##0.00\ _k_r_-;_-* &quot;-&quot;??\ _k_r_-;_-@_-"/>
    <numFmt numFmtId="215" formatCode="_(* #,##0\ &quot;pta&quot;_);_(* \(#,##0\ &quot;pta&quot;\);_(* &quot;-&quot;??\ &quot;pta&quot;_);_(@_)"/>
    <numFmt numFmtId="216" formatCode="#,##0.0"/>
    <numFmt numFmtId="217" formatCode="_-* #,##0.0_-;\-* #,##0.0_-;_-* &quot;-&quot;?_-;_-@_-"/>
  </numFmts>
  <fonts count="115"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1"/>
      <name val="ＭＳ Ｐゴシック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u val="singleAccounting"/>
      <sz val="10"/>
      <color indexed="18"/>
      <name val="Arial"/>
      <family val="2"/>
    </font>
    <font>
      <b/>
      <sz val="12"/>
      <name val="Helv"/>
      <family val="2"/>
    </font>
    <font>
      <b/>
      <sz val="12"/>
      <name val="Helv"/>
    </font>
    <font>
      <b/>
      <i/>
      <sz val="10"/>
      <name val="Helv"/>
      <family val="2"/>
    </font>
    <font>
      <b/>
      <i/>
      <sz val="10"/>
      <name val="Helv"/>
    </font>
    <font>
      <b/>
      <sz val="8"/>
      <name val="Helv"/>
      <family val="2"/>
    </font>
    <font>
      <b/>
      <sz val="8"/>
      <name val="Helv"/>
    </font>
    <font>
      <sz val="10"/>
      <name val="Courier"/>
      <family val="3"/>
    </font>
    <font>
      <sz val="8"/>
      <name val="Times New Roman"/>
      <family val="1"/>
    </font>
    <font>
      <u/>
      <sz val="7.5"/>
      <color indexed="36"/>
      <name val="Arial"/>
      <family val="2"/>
    </font>
    <font>
      <sz val="12"/>
      <name val="Tms Rmn"/>
      <family val="1"/>
    </font>
    <font>
      <b/>
      <i/>
      <sz val="10"/>
      <color indexed="30"/>
      <name val="Comic Sans MS"/>
      <family val="4"/>
    </font>
    <font>
      <sz val="8"/>
      <color indexed="30"/>
      <name val="Comic Sans MS"/>
      <family val="4"/>
    </font>
    <font>
      <b/>
      <sz val="8"/>
      <color indexed="30"/>
      <name val="Comic Sans MS"/>
      <family val="4"/>
    </font>
    <font>
      <sz val="10"/>
      <color indexed="30"/>
      <name val="Comic Sans MS"/>
      <family val="4"/>
    </font>
    <font>
      <sz val="10"/>
      <color indexed="8"/>
      <name val="Arial"/>
      <family val="2"/>
    </font>
    <font>
      <sz val="12"/>
      <name val="Times New Roman"/>
      <family val="1"/>
    </font>
    <font>
      <sz val="12"/>
      <name val="TIMES"/>
    </font>
    <font>
      <b/>
      <sz val="10"/>
      <color indexed="30"/>
      <name val="Comic Sans MS"/>
      <family val="4"/>
    </font>
    <font>
      <sz val="12"/>
      <color indexed="30"/>
      <name val="Comic Sans MS"/>
      <family val="4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Geneva"/>
    </font>
    <font>
      <b/>
      <i/>
      <sz val="16"/>
      <name val="Helv"/>
    </font>
    <font>
      <b/>
      <i/>
      <sz val="12"/>
      <color indexed="8"/>
      <name val="Times New Roman"/>
      <family val="1"/>
    </font>
    <font>
      <b/>
      <sz val="14"/>
      <color indexed="12"/>
      <name val="Arial"/>
      <family val="2"/>
    </font>
    <font>
      <b/>
      <sz val="10"/>
      <name val="MS Sans Serif"/>
      <family val="2"/>
    </font>
    <font>
      <sz val="10"/>
      <color indexed="18"/>
      <name val="Book Antiqua"/>
      <family val="1"/>
    </font>
    <font>
      <b/>
      <sz val="12"/>
      <name val="CG Times (W1)"/>
      <family val="1"/>
    </font>
    <font>
      <b/>
      <i/>
      <sz val="12"/>
      <name val="CG Times (W1)"/>
      <family val="1"/>
    </font>
    <font>
      <u val="doubleAccounting"/>
      <sz val="10"/>
      <name val="Arial"/>
      <family val="2"/>
    </font>
    <font>
      <sz val="11"/>
      <name val="Arial Unicode MS"/>
      <family val="3"/>
    </font>
    <font>
      <sz val="11"/>
      <name val="ＭＳ Ｐゴシック"/>
      <family val="3"/>
      <charset val="128"/>
    </font>
    <font>
      <sz val="10"/>
      <color indexed="9"/>
      <name val="Arial"/>
      <family val="2"/>
    </font>
    <font>
      <b/>
      <sz val="10"/>
      <name val="Trebuchet MS"/>
      <family val="2"/>
    </font>
    <font>
      <i/>
      <sz val="10"/>
      <name val="Trebuchet MS"/>
      <family val="2"/>
    </font>
    <font>
      <sz val="1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Trebuchet MS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"/>
      <family val="1"/>
    </font>
    <font>
      <sz val="10"/>
      <name val="Arial"/>
      <family val="2"/>
    </font>
    <font>
      <sz val="10"/>
      <name val="Helv"/>
      <charset val="204"/>
    </font>
    <font>
      <sz val="11"/>
      <color indexed="22"/>
      <name val="Calibri"/>
      <family val="2"/>
    </font>
    <font>
      <sz val="11"/>
      <name val="Times New Roman"/>
      <family val="1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b/>
      <sz val="9"/>
      <name val="Tahoma"/>
      <family val="2"/>
    </font>
    <font>
      <b/>
      <sz val="11"/>
      <color indexed="62"/>
      <name val="Calibri"/>
      <family val="2"/>
    </font>
    <font>
      <b/>
      <sz val="9"/>
      <color indexed="42"/>
      <name val="Tahoma"/>
      <family val="2"/>
    </font>
    <font>
      <b/>
      <sz val="15"/>
      <color indexed="62"/>
      <name val="Calibri"/>
      <family val="2"/>
    </font>
    <font>
      <b/>
      <sz val="18"/>
      <name val="Arial"/>
      <family val="2"/>
    </font>
    <font>
      <b/>
      <sz val="13"/>
      <color indexed="62"/>
      <name val="Calibri"/>
      <family val="2"/>
    </font>
    <font>
      <b/>
      <i/>
      <sz val="10"/>
      <name val="Arial"/>
      <family val="2"/>
    </font>
    <font>
      <i/>
      <sz val="9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Arial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name val="Agfa Rotis Semisans Light"/>
    </font>
    <font>
      <b/>
      <i/>
      <sz val="8"/>
      <name val="Arial"/>
      <family val="2"/>
    </font>
    <font>
      <b/>
      <sz val="18"/>
      <color indexed="62"/>
      <name val="Cambria"/>
      <family val="2"/>
    </font>
    <font>
      <b/>
      <i/>
      <sz val="14"/>
      <name val="Times New Roman"/>
      <family val="1"/>
    </font>
    <font>
      <b/>
      <sz val="8"/>
      <color indexed="9"/>
      <name val="Arial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9"/>
      <name val="Century Gothic"/>
      <family val="2"/>
    </font>
    <font>
      <sz val="10"/>
      <color rgb="FF0000FF"/>
      <name val="Century Gothic"/>
      <family val="2"/>
    </font>
  </fonts>
  <fills count="4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6111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22"/>
      </patternFill>
    </fill>
    <fill>
      <patternFill patternType="solid">
        <fgColor indexed="22"/>
        <bgColor indexed="2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4"/>
      </patternFill>
    </fill>
    <fill>
      <patternFill patternType="solid">
        <fgColor indexed="15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23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 style="thick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double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ck">
        <color indexed="30"/>
      </bottom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55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8"/>
      </top>
      <bottom/>
      <diagonal/>
    </border>
  </borders>
  <cellStyleXfs count="2653">
    <xf numFmtId="0" fontId="0" fillId="0" borderId="0"/>
    <xf numFmtId="0" fontId="3" fillId="2" borderId="0">
      <alignment horizontal="right"/>
    </xf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9" fontId="9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6" borderId="0" applyNumberFormat="0" applyFont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3" fontId="4" fillId="0" borderId="0" applyFont="0" applyFill="0" applyBorder="0" applyProtection="0">
      <alignment horizontal="right"/>
    </xf>
    <xf numFmtId="183" fontId="4" fillId="0" borderId="0" applyFont="0" applyFill="0" applyBorder="0" applyProtection="0">
      <alignment horizontal="right"/>
    </xf>
    <xf numFmtId="183" fontId="4" fillId="0" borderId="0" applyFont="0" applyFill="0" applyBorder="0" applyProtection="0">
      <alignment horizontal="right"/>
    </xf>
    <xf numFmtId="183" fontId="4" fillId="0" borderId="0" applyFont="0" applyFill="0" applyBorder="0" applyProtection="0">
      <alignment horizontal="right"/>
    </xf>
    <xf numFmtId="184" fontId="9" fillId="0" borderId="0" applyFont="0" applyFill="0" applyBorder="0" applyAlignment="0" applyProtection="0"/>
    <xf numFmtId="183" fontId="4" fillId="0" borderId="0" applyFont="0" applyFill="0" applyBorder="0" applyProtection="0">
      <alignment horizontal="right"/>
    </xf>
    <xf numFmtId="183" fontId="4" fillId="0" borderId="0" applyFont="0" applyFill="0" applyBorder="0" applyProtection="0">
      <alignment horizontal="right"/>
    </xf>
    <xf numFmtId="185" fontId="9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11" fillId="0" borderId="0" applyNumberFormat="0" applyFill="0" applyBorder="0" applyProtection="0">
      <alignment vertical="top"/>
    </xf>
    <xf numFmtId="0" fontId="12" fillId="0" borderId="27" applyNumberFormat="0" applyFill="0" applyAlignment="0" applyProtection="0"/>
    <xf numFmtId="0" fontId="8" fillId="0" borderId="28" applyNumberFormat="0" applyFill="0" applyProtection="0">
      <alignment horizontal="center"/>
    </xf>
    <xf numFmtId="0" fontId="8" fillId="0" borderId="0" applyNumberFormat="0" applyFill="0" applyBorder="0" applyProtection="0">
      <alignment horizontal="left"/>
    </xf>
    <xf numFmtId="0" fontId="13" fillId="0" borderId="0" applyNumberFormat="0" applyFill="0" applyBorder="0" applyProtection="0">
      <alignment horizontal="centerContinuous"/>
    </xf>
    <xf numFmtId="39" fontId="14" fillId="0" borderId="0">
      <alignment horizontal="center"/>
    </xf>
    <xf numFmtId="39" fontId="15" fillId="0" borderId="0">
      <alignment horizontal="center"/>
    </xf>
    <xf numFmtId="39" fontId="15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39" fontId="14" fillId="0" borderId="0">
      <alignment horizontal="center"/>
    </xf>
    <xf numFmtId="0" fontId="14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5" fillId="0" borderId="0">
      <alignment horizontal="center"/>
    </xf>
    <xf numFmtId="0" fontId="14" fillId="0" borderId="0">
      <alignment horizontal="center"/>
    </xf>
    <xf numFmtId="0" fontId="15" fillId="0" borderId="0">
      <alignment horizontal="center"/>
    </xf>
    <xf numFmtId="0" fontId="15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4" fillId="0" borderId="0">
      <alignment horizontal="center"/>
    </xf>
    <xf numFmtId="0" fontId="15" fillId="0" borderId="0">
      <alignment horizontal="center"/>
    </xf>
    <xf numFmtId="39" fontId="14" fillId="0" borderId="0">
      <alignment horizontal="center"/>
    </xf>
    <xf numFmtId="39" fontId="15" fillId="0" borderId="0">
      <alignment horizontal="center"/>
    </xf>
    <xf numFmtId="0" fontId="16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7" fillId="0" borderId="0">
      <alignment horizontal="center"/>
    </xf>
    <xf numFmtId="0" fontId="17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0" fontId="17" fillId="0" borderId="0">
      <alignment horizontal="center"/>
    </xf>
    <xf numFmtId="0" fontId="16" fillId="0" borderId="0">
      <alignment horizontal="center"/>
    </xf>
    <xf numFmtId="0" fontId="17" fillId="0" borderId="0">
      <alignment horizontal="center"/>
    </xf>
    <xf numFmtId="39" fontId="18" fillId="0" borderId="0">
      <alignment horizontal="center"/>
    </xf>
    <xf numFmtId="39" fontId="19" fillId="0" borderId="0">
      <alignment horizontal="center"/>
    </xf>
    <xf numFmtId="39" fontId="19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8" fillId="0" borderId="0">
      <alignment horizontal="center"/>
    </xf>
    <xf numFmtId="39" fontId="19" fillId="0" borderId="0">
      <alignment horizontal="center"/>
    </xf>
    <xf numFmtId="0" fontId="20" fillId="0" borderId="0"/>
    <xf numFmtId="0" fontId="21" fillId="0" borderId="0">
      <alignment horizontal="center" wrapText="1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4" fillId="0" borderId="29"/>
    <xf numFmtId="0" fontId="25" fillId="7" borderId="30" applyAlignment="0">
      <alignment horizontal="center"/>
    </xf>
    <xf numFmtId="0" fontId="26" fillId="0" borderId="31"/>
    <xf numFmtId="0" fontId="27" fillId="0" borderId="32"/>
    <xf numFmtId="0" fontId="27" fillId="0" borderId="33"/>
    <xf numFmtId="187" fontId="28" fillId="0" borderId="0" applyFill="0" applyBorder="0" applyAlignment="0"/>
    <xf numFmtId="188" fontId="29" fillId="0" borderId="0" applyFont="0" applyFill="0" applyBorder="0" applyAlignment="0" applyProtection="0"/>
    <xf numFmtId="3" fontId="4" fillId="8" borderId="0" applyFont="0" applyFill="0" applyBorder="0" applyAlignment="0" applyProtection="0"/>
    <xf numFmtId="0" fontId="30" fillId="0" borderId="0"/>
    <xf numFmtId="167" fontId="25" fillId="0" borderId="34">
      <alignment horizontal="center"/>
      <protection locked="0" hidden="1"/>
    </xf>
    <xf numFmtId="167" fontId="25" fillId="0" borderId="35">
      <alignment horizontal="center"/>
      <protection locked="0"/>
    </xf>
    <xf numFmtId="167" fontId="31" fillId="0" borderId="29">
      <protection hidden="1"/>
    </xf>
    <xf numFmtId="167" fontId="32" fillId="0" borderId="29"/>
    <xf numFmtId="167" fontId="25" fillId="0" borderId="29">
      <alignment horizontal="right"/>
    </xf>
    <xf numFmtId="0" fontId="21" fillId="0" borderId="0" applyProtection="0">
      <alignment horizontal="center" wrapText="1"/>
    </xf>
    <xf numFmtId="0" fontId="20" fillId="0" borderId="0" applyNumberFormat="0" applyAlignment="0"/>
    <xf numFmtId="164" fontId="4" fillId="8" borderId="0" applyFont="0" applyFill="0" applyBorder="0" applyAlignment="0" applyProtection="0"/>
    <xf numFmtId="0" fontId="4" fillId="8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33" fillId="0" borderId="0">
      <alignment horizontal="right" vertical="top"/>
    </xf>
    <xf numFmtId="191" fontId="34" fillId="0" borderId="0">
      <alignment horizontal="right" vertical="top"/>
    </xf>
    <xf numFmtId="191" fontId="33" fillId="0" borderId="0">
      <alignment horizontal="right" vertical="top"/>
    </xf>
    <xf numFmtId="192" fontId="34" fillId="0" borderId="0" applyFill="0" applyBorder="0">
      <alignment horizontal="right" vertical="top"/>
    </xf>
    <xf numFmtId="193" fontId="34" fillId="0" borderId="0" applyFill="0" applyBorder="0">
      <alignment horizontal="right" vertical="top"/>
    </xf>
    <xf numFmtId="194" fontId="34" fillId="0" borderId="0" applyFill="0" applyBorder="0">
      <alignment horizontal="right" vertical="top"/>
    </xf>
    <xf numFmtId="195" fontId="34" fillId="0" borderId="0" applyFill="0" applyBorder="0">
      <alignment horizontal="right" vertical="top"/>
    </xf>
    <xf numFmtId="0" fontId="35" fillId="0" borderId="0">
      <alignment horizontal="center" wrapText="1"/>
    </xf>
    <xf numFmtId="196" fontId="36" fillId="0" borderId="0" applyFill="0" applyBorder="0">
      <alignment vertical="top"/>
    </xf>
    <xf numFmtId="196" fontId="37" fillId="0" borderId="0" applyFill="0" applyBorder="0" applyProtection="0">
      <alignment vertical="top"/>
    </xf>
    <xf numFmtId="196" fontId="38" fillId="0" borderId="0">
      <alignment vertical="top"/>
    </xf>
    <xf numFmtId="41" fontId="34" fillId="0" borderId="0" applyFill="0" applyBorder="0" applyAlignment="0" applyProtection="0">
      <alignment horizontal="right" vertical="top"/>
    </xf>
    <xf numFmtId="196" fontId="39" fillId="0" borderId="0"/>
    <xf numFmtId="0" fontId="34" fillId="0" borderId="0" applyFill="0" applyBorder="0">
      <alignment horizontal="left" vertical="top"/>
    </xf>
    <xf numFmtId="2" fontId="4" fillId="8" borderId="0" applyFont="0" applyFill="0" applyBorder="0" applyAlignment="0" applyProtection="0"/>
    <xf numFmtId="38" fontId="6" fillId="9" borderId="0" applyNumberFormat="0" applyBorder="0" applyAlignment="0" applyProtection="0"/>
    <xf numFmtId="0" fontId="40" fillId="0" borderId="36" applyNumberFormat="0" applyAlignment="0" applyProtection="0">
      <alignment horizontal="left" vertical="center"/>
    </xf>
    <xf numFmtId="0" fontId="40" fillId="0" borderId="11">
      <alignment horizontal="left" vertical="center"/>
    </xf>
    <xf numFmtId="10" fontId="6" fillId="10" borderId="37" applyNumberFormat="0" applyBorder="0" applyAlignment="0" applyProtection="0"/>
    <xf numFmtId="3" fontId="41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97" fontId="4" fillId="0" borderId="0" applyFont="0" applyFill="0" applyBorder="0" applyAlignment="0" applyProtection="0"/>
    <xf numFmtId="198" fontId="4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99" fontId="43" fillId="0" borderId="0"/>
    <xf numFmtId="0" fontId="44" fillId="0" borderId="0">
      <alignment horizontal="left"/>
    </xf>
    <xf numFmtId="0" fontId="4" fillId="0" borderId="0"/>
    <xf numFmtId="0" fontId="45" fillId="11" borderId="38"/>
    <xf numFmtId="10" fontId="4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9" fontId="4" fillId="0" borderId="0" applyFont="0" applyFill="0" applyBorder="0" applyAlignment="0" applyProtection="0"/>
    <xf numFmtId="0" fontId="41" fillId="0" borderId="0" applyNumberFormat="0" applyFont="0" applyFill="0" applyBorder="0" applyAlignment="0" applyProtection="0">
      <alignment horizontal="left"/>
    </xf>
    <xf numFmtId="15" fontId="41" fillId="0" borderId="0" applyFont="0" applyFill="0" applyBorder="0" applyAlignment="0" applyProtection="0"/>
    <xf numFmtId="4" fontId="41" fillId="0" borderId="0" applyFont="0" applyFill="0" applyBorder="0" applyAlignment="0" applyProtection="0"/>
    <xf numFmtId="0" fontId="46" fillId="0" borderId="2">
      <alignment horizontal="center"/>
    </xf>
    <xf numFmtId="3" fontId="41" fillId="0" borderId="0" applyFont="0" applyFill="0" applyBorder="0" applyAlignment="0" applyProtection="0"/>
    <xf numFmtId="0" fontId="41" fillId="12" borderId="0" applyNumberFormat="0" applyFont="0" applyBorder="0" applyAlignment="0" applyProtection="0"/>
    <xf numFmtId="200" fontId="4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horizontal="left" wrapText="1"/>
    </xf>
    <xf numFmtId="39" fontId="47" fillId="13" borderId="0">
      <alignment horizontal="center"/>
    </xf>
    <xf numFmtId="39" fontId="48" fillId="0" borderId="0">
      <alignment vertical="center"/>
    </xf>
    <xf numFmtId="39" fontId="48" fillId="0" borderId="0">
      <alignment vertical="center"/>
    </xf>
    <xf numFmtId="39" fontId="49" fillId="0" borderId="0">
      <alignment vertical="center"/>
    </xf>
    <xf numFmtId="165" fontId="37" fillId="0" borderId="39" applyFill="0" applyAlignment="0" applyProtection="0"/>
    <xf numFmtId="169" fontId="4" fillId="0" borderId="0" applyFont="0" applyFill="0" applyBorder="0" applyAlignment="0" applyProtection="0"/>
    <xf numFmtId="201" fontId="50" fillId="0" borderId="0"/>
    <xf numFmtId="202" fontId="4" fillId="0" borderId="0" applyFont="0" applyFill="0" applyBorder="0" applyAlignment="0" applyProtection="0"/>
    <xf numFmtId="4" fontId="42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3" fontId="4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2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7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8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8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8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9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59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1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2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2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2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62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17" borderId="0" applyNumberFormat="0" applyBorder="0" applyAlignment="0" applyProtection="0"/>
    <xf numFmtId="0" fontId="63" fillId="20" borderId="0" applyNumberFormat="0" applyBorder="0" applyAlignment="0" applyProtection="0"/>
    <xf numFmtId="0" fontId="63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31" borderId="0" applyNumberFormat="0" applyBorder="0" applyAlignment="0" applyProtection="0"/>
    <xf numFmtId="0" fontId="65" fillId="15" borderId="0" applyNumberFormat="0" applyBorder="0" applyAlignment="0" applyProtection="0"/>
    <xf numFmtId="0" fontId="66" fillId="32" borderId="44" applyNumberFormat="0" applyAlignment="0" applyProtection="0"/>
    <xf numFmtId="0" fontId="67" fillId="33" borderId="45" applyNumberFormat="0" applyAlignment="0" applyProtection="0"/>
    <xf numFmtId="0" fontId="68" fillId="0" borderId="0" applyNumberFormat="0" applyFill="0" applyBorder="0" applyAlignment="0" applyProtection="0"/>
    <xf numFmtId="0" fontId="69" fillId="16" borderId="0" applyNumberFormat="0" applyBorder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2" fillId="0" borderId="48" applyNumberFormat="0" applyFill="0" applyAlignment="0" applyProtection="0"/>
    <xf numFmtId="0" fontId="72" fillId="0" borderId="0" applyNumberFormat="0" applyFill="0" applyBorder="0" applyAlignment="0" applyProtection="0"/>
    <xf numFmtId="0" fontId="73" fillId="19" borderId="44" applyNumberFormat="0" applyAlignment="0" applyProtection="0"/>
    <xf numFmtId="0" fontId="74" fillId="0" borderId="49" applyNumberFormat="0" applyFill="0" applyAlignment="0" applyProtection="0"/>
    <xf numFmtId="0" fontId="75" fillId="6" borderId="0" applyNumberFormat="0" applyBorder="0" applyAlignment="0" applyProtection="0"/>
    <xf numFmtId="0" fontId="4" fillId="34" borderId="50" applyNumberFormat="0" applyFont="0" applyAlignment="0" applyProtection="0"/>
    <xf numFmtId="0" fontId="76" fillId="32" borderId="51" applyNumberFormat="0" applyAlignment="0" applyProtection="0"/>
    <xf numFmtId="0" fontId="77" fillId="0" borderId="0" applyNumberFormat="0" applyFill="0" applyBorder="0" applyAlignment="0" applyProtection="0"/>
    <xf numFmtId="0" fontId="78" fillId="0" borderId="52" applyNumberFormat="0" applyFill="0" applyAlignment="0" applyProtection="0"/>
    <xf numFmtId="0" fontId="79" fillId="0" borderId="0" applyNumberFormat="0" applyFill="0" applyBorder="0" applyAlignment="0" applyProtection="0"/>
    <xf numFmtId="0" fontId="4" fillId="0" borderId="0"/>
    <xf numFmtId="0" fontId="2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80" fillId="0" borderId="0"/>
    <xf numFmtId="167" fontId="25" fillId="0" borderId="53">
      <alignment horizontal="center"/>
      <protection locked="0" hidden="1"/>
    </xf>
    <xf numFmtId="167" fontId="25" fillId="0" borderId="54">
      <alignment horizontal="center"/>
      <protection locked="0"/>
    </xf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0" fontId="73" fillId="19" borderId="44" applyNumberFormat="0" applyAlignment="0" applyProtection="0"/>
    <xf numFmtId="20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6" fillId="32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4" fillId="34" borderId="50" applyNumberFormat="0" applyFont="0" applyAlignment="0" applyProtection="0"/>
    <xf numFmtId="0" fontId="76" fillId="32" borderId="51" applyNumberFormat="0" applyAlignment="0" applyProtection="0"/>
    <xf numFmtId="0" fontId="78" fillId="0" borderId="52" applyNumberFormat="0" applyFill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81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2" fillId="0" borderId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3" fillId="19" borderId="44" applyNumberFormat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73" fillId="19" borderId="44" applyNumberFormat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73" fillId="19" borderId="44" applyNumberFormat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73" fillId="19" borderId="44" applyNumberFormat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73" fillId="19" borderId="44" applyNumberFormat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2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14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8" borderId="0" applyNumberFormat="0" applyBorder="0" applyAlignment="0" applyProtection="0"/>
    <xf numFmtId="0" fontId="63" fillId="15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6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7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35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35" borderId="0" applyNumberFormat="0" applyBorder="0" applyAlignment="0" applyProtection="0"/>
    <xf numFmtId="0" fontId="63" fillId="19" borderId="0" applyNumberFormat="0" applyBorder="0" applyAlignment="0" applyProtection="0"/>
    <xf numFmtId="0" fontId="63" fillId="34" borderId="0" applyNumberFormat="0" applyBorder="0" applyAlignment="0" applyProtection="0"/>
    <xf numFmtId="0" fontId="63" fillId="35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9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20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36" borderId="0" applyNumberFormat="0" applyBorder="0" applyAlignment="0" applyProtection="0"/>
    <xf numFmtId="0" fontId="63" fillId="21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22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7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32" borderId="0" applyNumberFormat="0" applyBorder="0" applyAlignment="0" applyProtection="0"/>
    <xf numFmtId="0" fontId="63" fillId="20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19" borderId="0" applyNumberFormat="0" applyBorder="0" applyAlignment="0" applyProtection="0"/>
    <xf numFmtId="0" fontId="63" fillId="23" borderId="0" applyNumberFormat="0" applyBorder="0" applyAlignment="0" applyProtection="0"/>
    <xf numFmtId="0" fontId="63" fillId="36" borderId="0" applyNumberFormat="0" applyBorder="0" applyAlignment="0" applyProtection="0"/>
    <xf numFmtId="0" fontId="63" fillId="21" borderId="0" applyNumberFormat="0" applyBorder="0" applyAlignment="0" applyProtection="0"/>
    <xf numFmtId="0" fontId="63" fillId="6" borderId="0" applyNumberFormat="0" applyBorder="0" applyAlignment="0" applyProtection="0"/>
    <xf numFmtId="0" fontId="63" fillId="32" borderId="0" applyNumberFormat="0" applyBorder="0" applyAlignment="0" applyProtection="0"/>
    <xf numFmtId="0" fontId="63" fillId="36" borderId="0" applyNumberFormat="0" applyBorder="0" applyAlignment="0" applyProtection="0"/>
    <xf numFmtId="0" fontId="63" fillId="19" borderId="0" applyNumberFormat="0" applyBorder="0" applyAlignment="0" applyProtection="0"/>
    <xf numFmtId="0" fontId="63" fillId="20" borderId="0" applyNumberFormat="0" applyBorder="0" applyAlignment="0" applyProtection="0"/>
    <xf numFmtId="0" fontId="63" fillId="21" borderId="0" applyNumberFormat="0" applyBorder="0" applyAlignment="0" applyProtection="0"/>
    <xf numFmtId="0" fontId="63" fillId="22" borderId="0" applyNumberFormat="0" applyBorder="0" applyAlignment="0" applyProtection="0"/>
    <xf numFmtId="0" fontId="63" fillId="17" borderId="0" applyNumberFormat="0" applyBorder="0" applyAlignment="0" applyProtection="0"/>
    <xf numFmtId="0" fontId="63" fillId="20" borderId="0" applyNumberFormat="0" applyBorder="0" applyAlignment="0" applyProtection="0"/>
    <xf numFmtId="0" fontId="63" fillId="23" borderId="0" applyNumberFormat="0" applyBorder="0" applyAlignment="0" applyProtection="0"/>
    <xf numFmtId="0" fontId="64" fillId="33" borderId="0" applyNumberFormat="0" applyBorder="0" applyAlignment="0" applyProtection="0"/>
    <xf numFmtId="0" fontId="64" fillId="24" borderId="0" applyNumberFormat="0" applyBorder="0" applyAlignment="0" applyProtection="0"/>
    <xf numFmtId="0" fontId="64" fillId="26" borderId="0" applyNumberFormat="0" applyBorder="0" applyAlignment="0" applyProtection="0"/>
    <xf numFmtId="0" fontId="64" fillId="21" borderId="0" applyNumberFormat="0" applyBorder="0" applyAlignment="0" applyProtection="0"/>
    <xf numFmtId="0" fontId="64" fillId="19" borderId="0" applyNumberFormat="0" applyBorder="0" applyAlignment="0" applyProtection="0"/>
    <xf numFmtId="0" fontId="64" fillId="22" borderId="0" applyNumberFormat="0" applyBorder="0" applyAlignment="0" applyProtection="0"/>
    <xf numFmtId="0" fontId="64" fillId="19" borderId="0" applyNumberFormat="0" applyBorder="0" applyAlignment="0" applyProtection="0"/>
    <xf numFmtId="0" fontId="64" fillId="25" borderId="0" applyNumberFormat="0" applyBorder="0" applyAlignment="0" applyProtection="0"/>
    <xf numFmtId="0" fontId="64" fillId="32" borderId="0" applyNumberFormat="0" applyBorder="0" applyAlignment="0" applyProtection="0"/>
    <xf numFmtId="0" fontId="64" fillId="26" borderId="0" applyNumberFormat="0" applyBorder="0" applyAlignment="0" applyProtection="0"/>
    <xf numFmtId="0" fontId="64" fillId="19" borderId="0" applyNumberFormat="0" applyBorder="0" applyAlignment="0" applyProtection="0"/>
    <xf numFmtId="0" fontId="64" fillId="27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6" borderId="0" applyNumberFormat="0" applyBorder="0" applyAlignment="0" applyProtection="0"/>
    <xf numFmtId="0" fontId="64" fillId="32" borderId="0" applyNumberFormat="0" applyBorder="0" applyAlignment="0" applyProtection="0"/>
    <xf numFmtId="0" fontId="64" fillId="36" borderId="0" applyNumberFormat="0" applyBorder="0" applyAlignment="0" applyProtection="0"/>
    <xf numFmtId="0" fontId="64" fillId="19" borderId="0" applyNumberFormat="0" applyBorder="0" applyAlignment="0" applyProtection="0"/>
    <xf numFmtId="0" fontId="64" fillId="24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38" borderId="0" applyNumberFormat="0" applyBorder="0" applyAlignment="0" applyProtection="0"/>
    <xf numFmtId="0" fontId="64" fillId="28" borderId="0" applyNumberFormat="0" applyBorder="0" applyAlignment="0" applyProtection="0"/>
    <xf numFmtId="0" fontId="83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28" borderId="0" applyNumberFormat="0" applyBorder="0" applyAlignment="0" applyProtection="0"/>
    <xf numFmtId="0" fontId="64" fillId="39" borderId="0" applyNumberFormat="0" applyBorder="0" applyAlignment="0" applyProtection="0"/>
    <xf numFmtId="0" fontId="64" fillId="29" borderId="0" applyNumberFormat="0" applyBorder="0" applyAlignment="0" applyProtection="0"/>
    <xf numFmtId="0" fontId="64" fillId="19" borderId="0" applyNumberFormat="0" applyBorder="0" applyAlignment="0" applyProtection="0"/>
    <xf numFmtId="0" fontId="64" fillId="30" borderId="0" applyNumberFormat="0" applyBorder="0" applyAlignment="0" applyProtection="0"/>
    <xf numFmtId="0" fontId="64" fillId="19" borderId="0" applyNumberFormat="0" applyBorder="0" applyAlignment="0" applyProtection="0"/>
    <xf numFmtId="0" fontId="64" fillId="25" borderId="0" applyNumberFormat="0" applyBorder="0" applyAlignment="0" applyProtection="0"/>
    <xf numFmtId="0" fontId="64" fillId="40" borderId="0" applyNumberFormat="0" applyBorder="0" applyAlignment="0" applyProtection="0"/>
    <xf numFmtId="0" fontId="64" fillId="26" borderId="0" applyNumberFormat="0" applyBorder="0" applyAlignment="0" applyProtection="0"/>
    <xf numFmtId="0" fontId="64" fillId="29" borderId="0" applyNumberFormat="0" applyBorder="0" applyAlignment="0" applyProtection="0"/>
    <xf numFmtId="0" fontId="64" fillId="31" borderId="0" applyNumberFormat="0" applyBorder="0" applyAlignment="0" applyProtection="0"/>
    <xf numFmtId="3" fontId="84" fillId="0" borderId="0"/>
    <xf numFmtId="0" fontId="85" fillId="9" borderId="0"/>
    <xf numFmtId="0" fontId="65" fillId="15" borderId="0" applyNumberFormat="0" applyBorder="0" applyAlignment="0" applyProtection="0"/>
    <xf numFmtId="0" fontId="65" fillId="15" borderId="0" applyNumberFormat="0" applyBorder="0" applyAlignment="0" applyProtection="0"/>
    <xf numFmtId="0" fontId="86" fillId="41" borderId="0">
      <alignment vertical="center"/>
    </xf>
    <xf numFmtId="0" fontId="66" fillId="32" borderId="44" applyNumberFormat="0" applyAlignment="0" applyProtection="0"/>
    <xf numFmtId="0" fontId="69" fillId="16" borderId="0" applyNumberFormat="0" applyBorder="0" applyAlignment="0" applyProtection="0"/>
    <xf numFmtId="0" fontId="87" fillId="42" borderId="0"/>
    <xf numFmtId="0" fontId="87" fillId="42" borderId="0"/>
    <xf numFmtId="0" fontId="66" fillId="32" borderId="44" applyNumberFormat="0" applyAlignment="0" applyProtection="0"/>
    <xf numFmtId="0" fontId="66" fillId="35" borderId="44" applyNumberFormat="0" applyAlignment="0" applyProtection="0"/>
    <xf numFmtId="0" fontId="67" fillId="33" borderId="45" applyNumberFormat="0" applyAlignment="0" applyProtection="0"/>
    <xf numFmtId="0" fontId="74" fillId="0" borderId="49" applyNumberFormat="0" applyFill="0" applyAlignment="0" applyProtection="0"/>
    <xf numFmtId="0" fontId="67" fillId="33" borderId="45" applyNumberFormat="0" applyAlignment="0" applyProtection="0"/>
    <xf numFmtId="0" fontId="67" fillId="33" borderId="45" applyNumberFormat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169" fontId="63" fillId="0" borderId="0" applyFont="0" applyFill="0" applyBorder="0" applyAlignment="0" applyProtection="0"/>
    <xf numFmtId="206" fontId="4" fillId="0" borderId="0" applyFont="0" applyFill="0" applyBorder="0" applyAlignment="0" applyProtection="0"/>
    <xf numFmtId="20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NumberFormat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3" fontId="4" fillId="0" borderId="0" applyFill="0" applyBorder="0" applyAlignment="0" applyProtection="0"/>
    <xf numFmtId="3" fontId="4" fillId="8" borderId="0" applyFont="0" applyFill="0" applyBorder="0" applyAlignment="0" applyProtection="0"/>
    <xf numFmtId="3" fontId="4" fillId="8" borderId="0" applyFont="0" applyFill="0" applyBorder="0" applyAlignment="0" applyProtection="0"/>
    <xf numFmtId="3" fontId="4" fillId="0" borderId="0" applyFill="0" applyBorder="0" applyAlignment="0" applyProtection="0"/>
    <xf numFmtId="167" fontId="25" fillId="0" borderId="53">
      <alignment horizontal="center"/>
      <protection locked="0" hidden="1"/>
    </xf>
    <xf numFmtId="167" fontId="25" fillId="0" borderId="54">
      <alignment horizontal="center"/>
      <protection locked="0"/>
    </xf>
    <xf numFmtId="0" fontId="20" fillId="0" borderId="0" applyNumberFormat="0" applyAlignment="0"/>
    <xf numFmtId="207" fontId="4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8" borderId="0" applyFont="0" applyFill="0" applyBorder="0" applyAlignment="0" applyProtection="0"/>
    <xf numFmtId="0" fontId="65" fillId="15" borderId="0" applyNumberFormat="0" applyBorder="0" applyAlignment="0" applyProtection="0"/>
    <xf numFmtId="0" fontId="88" fillId="42" borderId="57">
      <alignment horizontal="left"/>
    </xf>
    <xf numFmtId="208" fontId="85" fillId="0" borderId="0" applyFont="0" applyFill="0" applyBorder="0" applyAlignment="0" applyProtection="0"/>
    <xf numFmtId="0" fontId="4" fillId="8" borderId="0" applyFont="0" applyFill="0" applyBorder="0" applyAlignment="0" applyProtection="0"/>
    <xf numFmtId="0" fontId="4" fillId="8" borderId="0" applyFont="0" applyFill="0" applyBorder="0" applyAlignment="0" applyProtection="0"/>
    <xf numFmtId="209" fontId="88" fillId="42" borderId="0" applyFont="0" applyFill="0" applyBorder="0" applyAlignment="0" applyProtection="0">
      <alignment vertical="center"/>
    </xf>
    <xf numFmtId="0" fontId="89" fillId="0" borderId="0" applyNumberFormat="0" applyFill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0" borderId="0" applyNumberFormat="0" applyBorder="0" applyAlignment="0" applyProtection="0"/>
    <xf numFmtId="0" fontId="64" fillId="38" borderId="0" applyNumberFormat="0" applyBorder="0" applyAlignment="0" applyProtection="0"/>
    <xf numFmtId="0" fontId="64" fillId="26" borderId="0" applyNumberFormat="0" applyBorder="0" applyAlignment="0" applyProtection="0"/>
    <xf numFmtId="0" fontId="64" fillId="37" borderId="0" applyNumberFormat="0" applyBorder="0" applyAlignment="0" applyProtection="0"/>
    <xf numFmtId="0" fontId="73" fillId="19" borderId="44" applyNumberFormat="0" applyAlignment="0" applyProtection="0"/>
    <xf numFmtId="0" fontId="82" fillId="0" borderId="0"/>
    <xf numFmtId="210" fontId="84" fillId="0" borderId="0" applyFont="0" applyFill="0" applyBorder="0" applyAlignment="0" applyProtection="0">
      <alignment shrinkToFit="1"/>
    </xf>
    <xf numFmtId="189" fontId="4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8" borderId="0" applyFont="0" applyFill="0" applyBorder="0" applyAlignment="0" applyProtection="0"/>
    <xf numFmtId="0" fontId="68" fillId="0" borderId="0" applyNumberFormat="0" applyFill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90" fillId="43" borderId="0"/>
    <xf numFmtId="0" fontId="91" fillId="0" borderId="58" applyNumberFormat="0" applyFill="0" applyAlignment="0" applyProtection="0"/>
    <xf numFmtId="0" fontId="70" fillId="0" borderId="46" applyNumberFormat="0" applyFill="0" applyAlignment="0" applyProtection="0"/>
    <xf numFmtId="0" fontId="92" fillId="8" borderId="0" applyNumberFormat="0" applyFill="0" applyBorder="0" applyAlignment="0" applyProtection="0"/>
    <xf numFmtId="0" fontId="71" fillId="0" borderId="47" applyNumberFormat="0" applyFill="0" applyAlignment="0" applyProtection="0"/>
    <xf numFmtId="0" fontId="40" fillId="8" borderId="0" applyNumberFormat="0" applyFill="0" applyBorder="0" applyAlignment="0" applyProtection="0"/>
    <xf numFmtId="0" fontId="40" fillId="8" borderId="0" applyNumberFormat="0" applyFill="0" applyBorder="0" applyAlignment="0" applyProtection="0"/>
    <xf numFmtId="0" fontId="93" fillId="0" borderId="47" applyNumberFormat="0" applyFill="0" applyAlignment="0" applyProtection="0"/>
    <xf numFmtId="0" fontId="71" fillId="0" borderId="47" applyNumberFormat="0" applyFill="0" applyAlignment="0" applyProtection="0"/>
    <xf numFmtId="0" fontId="40" fillId="8" borderId="0" applyNumberFormat="0" applyFill="0" applyBorder="0" applyAlignment="0" applyProtection="0"/>
    <xf numFmtId="0" fontId="72" fillId="0" borderId="48" applyNumberFormat="0" applyFill="0" applyAlignment="0" applyProtection="0"/>
    <xf numFmtId="0" fontId="94" fillId="0" borderId="0" applyProtection="0">
      <alignment horizontal="center" wrapText="1"/>
    </xf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72" fillId="0" borderId="48" applyNumberFormat="0" applyFill="0" applyAlignment="0" applyProtection="0"/>
    <xf numFmtId="0" fontId="89" fillId="0" borderId="59" applyNumberFormat="0" applyFill="0" applyAlignment="0" applyProtection="0"/>
    <xf numFmtId="0" fontId="89" fillId="0" borderId="59" applyNumberFormat="0" applyFill="0" applyAlignment="0" applyProtection="0"/>
    <xf numFmtId="0" fontId="8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95" fillId="0" borderId="55" applyBorder="0">
      <alignment horizontal="center" wrapText="1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>
      <alignment vertical="top"/>
      <protection locked="0"/>
    </xf>
    <xf numFmtId="0" fontId="9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73" fillId="19" borderId="44" applyNumberFormat="0" applyAlignment="0" applyProtection="0"/>
    <xf numFmtId="0" fontId="73" fillId="19" borderId="44" applyNumberFormat="0" applyAlignment="0" applyProtection="0"/>
    <xf numFmtId="0" fontId="74" fillId="0" borderId="49" applyNumberFormat="0" applyFill="0" applyAlignment="0" applyProtection="0"/>
    <xf numFmtId="211" fontId="98" fillId="0" borderId="0" applyFont="0" applyFill="0" applyBorder="0" applyAlignment="0" applyProtection="0"/>
    <xf numFmtId="212" fontId="98" fillId="0" borderId="0" applyFont="0" applyFill="0" applyBorder="0" applyAlignment="0" applyProtection="0"/>
    <xf numFmtId="0" fontId="67" fillId="33" borderId="45" applyNumberFormat="0" applyAlignment="0" applyProtection="0"/>
    <xf numFmtId="0" fontId="99" fillId="9" borderId="0"/>
    <xf numFmtId="0" fontId="74" fillId="0" borderId="49" applyNumberFormat="0" applyFill="0" applyAlignment="0" applyProtection="0"/>
    <xf numFmtId="0" fontId="74" fillId="0" borderId="49" applyNumberFormat="0" applyFill="0" applyAlignment="0" applyProtection="0"/>
    <xf numFmtId="0" fontId="100" fillId="45" borderId="60">
      <protection locked="0"/>
    </xf>
    <xf numFmtId="0" fontId="4" fillId="34" borderId="50" applyNumberFormat="0" applyFont="0" applyAlignment="0" applyProtection="0"/>
    <xf numFmtId="0" fontId="4" fillId="34" borderId="50" applyNumberFormat="0" applyFont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5" fillId="6" borderId="0" applyNumberFormat="0" applyBorder="0" applyAlignment="0" applyProtection="0"/>
    <xf numFmtId="0" fontId="75" fillId="6" borderId="0" applyNumberFormat="0" applyBorder="0" applyAlignment="0" applyProtection="0"/>
    <xf numFmtId="0" fontId="99" fillId="9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 applyNumberFormat="0" applyFont="0" applyFill="0" applyBorder="0" applyAlignment="0" applyProtection="0"/>
    <xf numFmtId="0" fontId="4" fillId="0" borderId="0" applyFill="0" applyBorder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101" fillId="0" borderId="0"/>
    <xf numFmtId="0" fontId="63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ill="0" applyBorder="0"/>
    <xf numFmtId="0" fontId="64" fillId="0" borderId="0"/>
    <xf numFmtId="0" fontId="4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3" fillId="0" borderId="0"/>
    <xf numFmtId="0" fontId="63" fillId="0" borderId="0"/>
    <xf numFmtId="0" fontId="4" fillId="0" borderId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" fillId="34" borderId="50" applyNumberFormat="0" applyFont="0" applyAlignment="0" applyProtection="0"/>
    <xf numFmtId="0" fontId="4" fillId="34" borderId="50" applyNumberFormat="0" applyFont="0" applyAlignment="0" applyProtection="0"/>
    <xf numFmtId="0" fontId="4" fillId="34" borderId="50" applyNumberFormat="0" applyFont="0" applyAlignment="0" applyProtection="0"/>
    <xf numFmtId="0" fontId="63" fillId="34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6" borderId="50" applyNumberFormat="0" applyFont="0" applyAlignment="0" applyProtection="0"/>
    <xf numFmtId="0" fontId="63" fillId="34" borderId="50" applyNumberFormat="0" applyFont="0" applyAlignment="0" applyProtection="0"/>
    <xf numFmtId="0" fontId="75" fillId="6" borderId="0" applyNumberFormat="0" applyBorder="0" applyAlignment="0" applyProtection="0"/>
    <xf numFmtId="0" fontId="76" fillId="32" borderId="51" applyNumberFormat="0" applyAlignment="0" applyProtection="0"/>
    <xf numFmtId="0" fontId="70" fillId="0" borderId="46" applyNumberFormat="0" applyFill="0" applyAlignment="0" applyProtection="0"/>
    <xf numFmtId="0" fontId="71" fillId="0" borderId="47" applyNumberFormat="0" applyFill="0" applyAlignment="0" applyProtection="0"/>
    <xf numFmtId="0" fontId="72" fillId="0" borderId="48" applyNumberFormat="0" applyFill="0" applyAlignment="0" applyProtection="0"/>
    <xf numFmtId="0" fontId="7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2" fillId="0" borderId="0">
      <alignment horizontal="center"/>
    </xf>
    <xf numFmtId="0" fontId="88" fillId="9" borderId="0"/>
    <xf numFmtId="0" fontId="88" fillId="42" borderId="0"/>
    <xf numFmtId="0" fontId="87" fillId="46" borderId="0"/>
    <xf numFmtId="0" fontId="88" fillId="42" borderId="0"/>
    <xf numFmtId="0" fontId="76" fillId="35" borderId="51" applyNumberFormat="0" applyAlignment="0" applyProtection="0"/>
    <xf numFmtId="0" fontId="98" fillId="0" borderId="0"/>
    <xf numFmtId="0" fontId="85" fillId="42" borderId="0"/>
    <xf numFmtId="0" fontId="4" fillId="0" borderId="0">
      <alignment horizontal="left" wrapText="1"/>
    </xf>
    <xf numFmtId="0" fontId="7" fillId="44" borderId="0"/>
    <xf numFmtId="0" fontId="88" fillId="42" borderId="0"/>
    <xf numFmtId="0" fontId="79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4" fillId="0" borderId="0">
      <alignment wrapText="1"/>
    </xf>
    <xf numFmtId="0" fontId="77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91" fillId="0" borderId="61" applyNumberFormat="0" applyFill="0" applyAlignment="0" applyProtection="0"/>
    <xf numFmtId="0" fontId="93" fillId="0" borderId="61" applyNumberFormat="0" applyFill="0" applyAlignment="0" applyProtection="0"/>
    <xf numFmtId="0" fontId="89" fillId="0" borderId="62" applyNumberFormat="0" applyFill="0" applyAlignment="0" applyProtection="0"/>
    <xf numFmtId="0" fontId="105" fillId="43" borderId="0" applyBorder="0"/>
    <xf numFmtId="0" fontId="78" fillId="0" borderId="52" applyNumberFormat="0" applyFill="0" applyAlignment="0" applyProtection="0"/>
    <xf numFmtId="0" fontId="4" fillId="8" borderId="63" applyNumberFormat="0" applyFont="0" applyFill="0" applyAlignment="0" applyProtection="0"/>
    <xf numFmtId="165" fontId="37" fillId="0" borderId="39" applyFill="0" applyAlignment="0" applyProtection="0"/>
    <xf numFmtId="0" fontId="78" fillId="0" borderId="52" applyNumberFormat="0" applyFill="0" applyAlignment="0" applyProtection="0"/>
    <xf numFmtId="213" fontId="63" fillId="0" borderId="0" applyFont="0" applyFill="0" applyBorder="0" applyAlignment="0" applyProtection="0"/>
    <xf numFmtId="205" fontId="63" fillId="0" borderId="0" applyFont="0" applyFill="0" applyBorder="0" applyAlignment="0" applyProtection="0"/>
    <xf numFmtId="214" fontId="4" fillId="0" borderId="0" applyFont="0" applyFill="0" applyBorder="0" applyAlignment="0" applyProtection="0"/>
    <xf numFmtId="0" fontId="76" fillId="32" borderId="51" applyNumberFormat="0" applyAlignment="0" applyProtection="0"/>
    <xf numFmtId="0" fontId="64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31" borderId="0" applyNumberFormat="0" applyBorder="0" applyAlignment="0" applyProtection="0"/>
    <xf numFmtId="0" fontId="79" fillId="0" borderId="0" applyNumberFormat="0" applyFill="0" applyBorder="0" applyAlignment="0" applyProtection="0"/>
    <xf numFmtId="215" fontId="4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6" fillId="0" borderId="0"/>
    <xf numFmtId="0" fontId="107" fillId="0" borderId="0"/>
    <xf numFmtId="0" fontId="107" fillId="0" borderId="0"/>
    <xf numFmtId="0" fontId="108" fillId="0" borderId="0"/>
    <xf numFmtId="0" fontId="108" fillId="0" borderId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4" fontId="4" fillId="8" borderId="0" applyFont="0" applyFill="0" applyBorder="0" applyAlignment="0" applyProtection="0"/>
    <xf numFmtId="0" fontId="4" fillId="8" borderId="0" applyFont="0" applyFill="0" applyBorder="0" applyAlignment="0" applyProtection="0"/>
    <xf numFmtId="189" fontId="4" fillId="0" borderId="0" applyFont="0" applyFill="0" applyBorder="0" applyAlignment="0" applyProtection="0"/>
    <xf numFmtId="2" fontId="4" fillId="8" borderId="0" applyFont="0" applyFill="0" applyBorder="0" applyAlignment="0" applyProtection="0"/>
    <xf numFmtId="0" fontId="73" fillId="19" borderId="44" applyNumberFormat="0" applyAlignment="0" applyProtection="0"/>
    <xf numFmtId="0" fontId="63" fillId="0" borderId="0"/>
    <xf numFmtId="0" fontId="4" fillId="0" borderId="0">
      <alignment horizontal="left" wrapText="1"/>
    </xf>
    <xf numFmtId="169" fontId="4" fillId="0" borderId="0" applyFont="0" applyFill="0" applyBorder="0" applyAlignment="0" applyProtection="0"/>
    <xf numFmtId="0" fontId="109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06" fillId="0" borderId="0"/>
  </cellStyleXfs>
  <cellXfs count="219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4" fillId="0" borderId="0" xfId="5"/>
    <xf numFmtId="0" fontId="5" fillId="4" borderId="0" xfId="5" applyFont="1" applyFill="1" applyAlignment="1">
      <alignment horizontal="right"/>
    </xf>
    <xf numFmtId="0" fontId="4" fillId="0" borderId="0" xfId="5" applyAlignment="1">
      <alignment horizontal="right"/>
    </xf>
    <xf numFmtId="203" fontId="4" fillId="0" borderId="0" xfId="5" applyNumberFormat="1"/>
    <xf numFmtId="0" fontId="53" fillId="0" borderId="0" xfId="5" applyFont="1"/>
    <xf numFmtId="204" fontId="7" fillId="0" borderId="0" xfId="5" applyNumberFormat="1" applyFont="1" applyAlignment="1">
      <alignment horizontal="right"/>
    </xf>
    <xf numFmtId="204" fontId="4" fillId="0" borderId="0" xfId="5" applyNumberFormat="1"/>
    <xf numFmtId="0" fontId="7" fillId="0" borderId="0" xfId="5" applyFont="1"/>
    <xf numFmtId="204" fontId="7" fillId="0" borderId="0" xfId="5" applyNumberFormat="1" applyFont="1"/>
    <xf numFmtId="9" fontId="7" fillId="0" borderId="0" xfId="2" applyFont="1"/>
    <xf numFmtId="9" fontId="4" fillId="0" borderId="0" xfId="2" applyAlignment="1">
      <alignment horizontal="right"/>
    </xf>
    <xf numFmtId="0" fontId="4" fillId="0" borderId="2" xfId="5" applyBorder="1"/>
    <xf numFmtId="0" fontId="7" fillId="0" borderId="0" xfId="5" applyFont="1" applyAlignment="1">
      <alignment horizontal="right"/>
    </xf>
    <xf numFmtId="0" fontId="4" fillId="0" borderId="0" xfId="5" applyAlignment="1">
      <alignment horizontal="center"/>
    </xf>
    <xf numFmtId="0" fontId="7" fillId="0" borderId="0" xfId="5" applyFont="1" applyAlignment="1">
      <alignment horizontal="center"/>
    </xf>
    <xf numFmtId="0" fontId="1" fillId="0" borderId="0" xfId="0" applyFont="1" applyAlignment="1">
      <alignment horizontal="center"/>
    </xf>
    <xf numFmtId="0" fontId="54" fillId="0" borderId="0" xfId="0" applyFont="1"/>
    <xf numFmtId="0" fontId="55" fillId="0" borderId="0" xfId="0" applyFont="1"/>
    <xf numFmtId="2" fontId="56" fillId="3" borderId="7" xfId="0" applyNumberFormat="1" applyFont="1" applyFill="1" applyBorder="1"/>
    <xf numFmtId="3" fontId="56" fillId="3" borderId="22" xfId="0" applyNumberFormat="1" applyFont="1" applyFill="1" applyBorder="1"/>
    <xf numFmtId="3" fontId="56" fillId="3" borderId="23" xfId="0" applyNumberFormat="1" applyFont="1" applyFill="1" applyBorder="1"/>
    <xf numFmtId="2" fontId="56" fillId="0" borderId="7" xfId="0" applyNumberFormat="1" applyFont="1" applyBorder="1"/>
    <xf numFmtId="3" fontId="56" fillId="0" borderId="22" xfId="0" applyNumberFormat="1" applyFont="1" applyBorder="1"/>
    <xf numFmtId="3" fontId="56" fillId="0" borderId="0" xfId="0" applyNumberFormat="1" applyFont="1"/>
    <xf numFmtId="3" fontId="56" fillId="3" borderId="0" xfId="0" applyNumberFormat="1" applyFont="1" applyFill="1"/>
    <xf numFmtId="2" fontId="56" fillId="3" borderId="5" xfId="0" applyNumberFormat="1" applyFont="1" applyFill="1" applyBorder="1"/>
    <xf numFmtId="3" fontId="56" fillId="3" borderId="24" xfId="0" applyNumberFormat="1" applyFont="1" applyFill="1" applyBorder="1"/>
    <xf numFmtId="0" fontId="54" fillId="0" borderId="10" xfId="0" applyFont="1" applyBorder="1" applyAlignment="1">
      <alignment horizontal="left"/>
    </xf>
    <xf numFmtId="0" fontId="54" fillId="0" borderId="12" xfId="0" applyFont="1" applyBorder="1"/>
    <xf numFmtId="0" fontId="54" fillId="0" borderId="10" xfId="0" applyFont="1" applyBorder="1"/>
    <xf numFmtId="3" fontId="54" fillId="0" borderId="26" xfId="0" applyNumberFormat="1" applyFont="1" applyBorder="1"/>
    <xf numFmtId="3" fontId="54" fillId="0" borderId="11" xfId="0" applyNumberFormat="1" applyFont="1" applyBorder="1"/>
    <xf numFmtId="4" fontId="54" fillId="0" borderId="12" xfId="0" applyNumberFormat="1" applyFont="1" applyBorder="1"/>
    <xf numFmtId="3" fontId="54" fillId="0" borderId="10" xfId="0" applyNumberFormat="1" applyFont="1" applyBorder="1"/>
    <xf numFmtId="4" fontId="54" fillId="0" borderId="11" xfId="0" applyNumberFormat="1" applyFont="1" applyBorder="1"/>
    <xf numFmtId="4" fontId="54" fillId="0" borderId="6" xfId="0" applyNumberFormat="1" applyFont="1" applyBorder="1"/>
    <xf numFmtId="3" fontId="54" fillId="0" borderId="5" xfId="0" applyNumberFormat="1" applyFont="1" applyBorder="1"/>
    <xf numFmtId="3" fontId="54" fillId="0" borderId="24" xfId="0" applyNumberFormat="1" applyFont="1" applyBorder="1"/>
    <xf numFmtId="3" fontId="54" fillId="0" borderId="1" xfId="0" applyNumberFormat="1" applyFont="1" applyBorder="1"/>
    <xf numFmtId="0" fontId="54" fillId="0" borderId="11" xfId="0" applyFont="1" applyBorder="1" applyAlignment="1">
      <alignment horizontal="center"/>
    </xf>
    <xf numFmtId="3" fontId="56" fillId="0" borderId="7" xfId="0" applyNumberFormat="1" applyFont="1" applyBorder="1"/>
    <xf numFmtId="3" fontId="56" fillId="0" borderId="18" xfId="0" applyNumberFormat="1" applyFont="1" applyBorder="1"/>
    <xf numFmtId="3" fontId="56" fillId="0" borderId="19" xfId="0" applyNumberFormat="1" applyFont="1" applyBorder="1"/>
    <xf numFmtId="3" fontId="56" fillId="0" borderId="8" xfId="0" applyNumberFormat="1" applyFont="1" applyBorder="1"/>
    <xf numFmtId="3" fontId="55" fillId="0" borderId="7" xfId="0" applyNumberFormat="1" applyFont="1" applyBorder="1"/>
    <xf numFmtId="3" fontId="55" fillId="0" borderId="8" xfId="0" applyNumberFormat="1" applyFont="1" applyBorder="1"/>
    <xf numFmtId="0" fontId="54" fillId="0" borderId="11" xfId="0" applyFont="1" applyBorder="1"/>
    <xf numFmtId="0" fontId="56" fillId="0" borderId="1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5" xfId="0" applyFont="1" applyBorder="1"/>
    <xf numFmtId="0" fontId="1" fillId="0" borderId="13" xfId="0" applyFont="1" applyBorder="1"/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14" xfId="0" applyNumberFormat="1" applyFont="1" applyBorder="1"/>
    <xf numFmtId="3" fontId="1" fillId="0" borderId="20" xfId="0" applyNumberFormat="1" applyFont="1" applyBorder="1"/>
    <xf numFmtId="3" fontId="1" fillId="0" borderId="14" xfId="0" applyNumberFormat="1" applyFont="1" applyBorder="1"/>
    <xf numFmtId="2" fontId="1" fillId="0" borderId="21" xfId="0" applyNumberFormat="1" applyFont="1" applyBorder="1"/>
    <xf numFmtId="2" fontId="1" fillId="0" borderId="18" xfId="0" applyNumberFormat="1" applyFont="1" applyBorder="1"/>
    <xf numFmtId="3" fontId="1" fillId="0" borderId="19" xfId="0" applyNumberFormat="1" applyFont="1" applyBorder="1"/>
    <xf numFmtId="171" fontId="1" fillId="0" borderId="19" xfId="2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0" xfId="0" applyNumberFormat="1" applyFont="1"/>
    <xf numFmtId="3" fontId="1" fillId="0" borderId="22" xfId="0" applyNumberFormat="1" applyFont="1" applyBorder="1"/>
    <xf numFmtId="2" fontId="1" fillId="0" borderId="23" xfId="0" applyNumberFormat="1" applyFont="1" applyBorder="1"/>
    <xf numFmtId="2" fontId="1" fillId="0" borderId="7" xfId="0" applyNumberFormat="1" applyFont="1" applyBorder="1"/>
    <xf numFmtId="3" fontId="1" fillId="0" borderId="8" xfId="0" applyNumberFormat="1" applyFont="1" applyBorder="1"/>
    <xf numFmtId="171" fontId="1" fillId="0" borderId="8" xfId="2" applyNumberFormat="1" applyFont="1" applyBorder="1"/>
    <xf numFmtId="3" fontId="1" fillId="0" borderId="23" xfId="0" applyNumberFormat="1" applyFont="1" applyBorder="1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" fillId="3" borderId="0" xfId="0" applyNumberFormat="1" applyFont="1" applyFill="1"/>
    <xf numFmtId="3" fontId="1" fillId="3" borderId="22" xfId="0" applyNumberFormat="1" applyFont="1" applyFill="1" applyBorder="1"/>
    <xf numFmtId="3" fontId="1" fillId="3" borderId="0" xfId="0" applyNumberFormat="1" applyFont="1" applyFill="1"/>
    <xf numFmtId="2" fontId="1" fillId="3" borderId="23" xfId="0" applyNumberFormat="1" applyFont="1" applyFill="1" applyBorder="1"/>
    <xf numFmtId="2" fontId="1" fillId="3" borderId="7" xfId="0" applyNumberFormat="1" applyFont="1" applyFill="1" applyBorder="1"/>
    <xf numFmtId="3" fontId="1" fillId="3" borderId="8" xfId="0" applyNumberFormat="1" applyFont="1" applyFill="1" applyBorder="1"/>
    <xf numFmtId="171" fontId="1" fillId="3" borderId="8" xfId="2" applyNumberFormat="1" applyFont="1" applyFill="1" applyBorder="1"/>
    <xf numFmtId="3" fontId="1" fillId="3" borderId="23" xfId="0" applyNumberFormat="1" applyFont="1" applyFill="1" applyBorder="1"/>
    <xf numFmtId="9" fontId="1" fillId="3" borderId="0" xfId="0" applyNumberFormat="1" applyFont="1" applyFill="1"/>
    <xf numFmtId="0" fontId="1" fillId="3" borderId="0" xfId="0" applyFont="1" applyFill="1"/>
    <xf numFmtId="2" fontId="1" fillId="0" borderId="42" xfId="0" applyNumberFormat="1" applyFont="1" applyBorder="1"/>
    <xf numFmtId="171" fontId="1" fillId="0" borderId="0" xfId="2" applyNumberFormat="1" applyFont="1" applyBorder="1"/>
    <xf numFmtId="10" fontId="1" fillId="0" borderId="0" xfId="2" applyNumberFormat="1" applyFont="1" applyBorder="1"/>
    <xf numFmtId="0" fontId="1" fillId="0" borderId="8" xfId="0" applyFont="1" applyBorder="1"/>
    <xf numFmtId="0" fontId="1" fillId="3" borderId="22" xfId="0" applyFont="1" applyFill="1" applyBorder="1"/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3" fontId="1" fillId="3" borderId="24" xfId="0" applyNumberFormat="1" applyFont="1" applyFill="1" applyBorder="1"/>
    <xf numFmtId="0" fontId="1" fillId="3" borderId="24" xfId="0" applyFont="1" applyFill="1" applyBorder="1"/>
    <xf numFmtId="2" fontId="1" fillId="3" borderId="25" xfId="0" applyNumberFormat="1" applyFont="1" applyFill="1" applyBorder="1"/>
    <xf numFmtId="2" fontId="1" fillId="3" borderId="5" xfId="0" applyNumberFormat="1" applyFont="1" applyFill="1" applyBorder="1"/>
    <xf numFmtId="3" fontId="1" fillId="3" borderId="6" xfId="0" applyNumberFormat="1" applyFont="1" applyFill="1" applyBorder="1"/>
    <xf numFmtId="3" fontId="1" fillId="3" borderId="25" xfId="0" applyNumberFormat="1" applyFont="1" applyFill="1" applyBorder="1"/>
    <xf numFmtId="0" fontId="1" fillId="3" borderId="6" xfId="0" applyFont="1" applyFill="1" applyBorder="1"/>
    <xf numFmtId="0" fontId="1" fillId="0" borderId="7" xfId="0" applyFont="1" applyBorder="1"/>
    <xf numFmtId="3" fontId="1" fillId="0" borderId="7" xfId="0" applyNumberFormat="1" applyFont="1" applyBorder="1"/>
    <xf numFmtId="3" fontId="1" fillId="0" borderId="8" xfId="4" applyNumberFormat="1" applyFont="1" applyBorder="1"/>
    <xf numFmtId="3" fontId="1" fillId="0" borderId="0" xfId="4" applyNumberFormat="1" applyFont="1" applyBorder="1"/>
    <xf numFmtId="3" fontId="1" fillId="0" borderId="8" xfId="4" applyNumberFormat="1" applyFont="1" applyBorder="1" applyAlignment="1">
      <alignment horizontal="right"/>
    </xf>
    <xf numFmtId="3" fontId="56" fillId="0" borderId="10" xfId="0" applyNumberFormat="1" applyFont="1" applyBorder="1"/>
    <xf numFmtId="3" fontId="56" fillId="0" borderId="12" xfId="0" applyNumberFormat="1" applyFont="1" applyBorder="1"/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Continuous"/>
    </xf>
    <xf numFmtId="0" fontId="1" fillId="5" borderId="41" xfId="0" applyFont="1" applyFill="1" applyBorder="1"/>
    <xf numFmtId="0" fontId="1" fillId="5" borderId="4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170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2" fontId="0" fillId="0" borderId="42" xfId="0" applyNumberFormat="1" applyBorder="1"/>
    <xf numFmtId="3" fontId="0" fillId="0" borderId="22" xfId="0" applyNumberFormat="1" applyBorder="1"/>
    <xf numFmtId="3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3" fontId="57" fillId="0" borderId="22" xfId="381" applyNumberFormat="1" applyBorder="1"/>
    <xf numFmtId="2" fontId="57" fillId="0" borderId="42" xfId="381" applyNumberFormat="1" applyBorder="1"/>
    <xf numFmtId="3" fontId="4" fillId="0" borderId="22" xfId="384" applyNumberFormat="1" applyBorder="1"/>
    <xf numFmtId="2" fontId="4" fillId="0" borderId="42" xfId="384" applyNumberFormat="1" applyBorder="1"/>
    <xf numFmtId="3" fontId="4" fillId="0" borderId="22" xfId="387" applyNumberFormat="1" applyBorder="1"/>
    <xf numFmtId="2" fontId="4" fillId="0" borderId="42" xfId="387" applyNumberFormat="1" applyBorder="1"/>
    <xf numFmtId="2" fontId="0" fillId="3" borderId="42" xfId="0" applyNumberFormat="1" applyFill="1" applyBorder="1"/>
    <xf numFmtId="3" fontId="0" fillId="3" borderId="22" xfId="0" applyNumberFormat="1" applyFill="1" applyBorder="1"/>
    <xf numFmtId="2" fontId="1" fillId="3" borderId="0" xfId="0" applyNumberFormat="1" applyFont="1" applyFill="1" applyAlignment="1">
      <alignment horizontal="center"/>
    </xf>
    <xf numFmtId="2" fontId="60" fillId="3" borderId="5" xfId="0" applyNumberFormat="1" applyFont="1" applyFill="1" applyBorder="1"/>
    <xf numFmtId="2" fontId="0" fillId="0" borderId="18" xfId="0" applyNumberFormat="1" applyBorder="1"/>
    <xf numFmtId="0" fontId="1" fillId="3" borderId="42" xfId="0" applyFont="1" applyFill="1" applyBorder="1" applyAlignment="1">
      <alignment horizontal="center"/>
    </xf>
    <xf numFmtId="2" fontId="1" fillId="3" borderId="42" xfId="0" applyNumberFormat="1" applyFont="1" applyFill="1" applyBorder="1"/>
    <xf numFmtId="2" fontId="56" fillId="3" borderId="42" xfId="0" applyNumberFormat="1" applyFont="1" applyFill="1" applyBorder="1"/>
    <xf numFmtId="2" fontId="60" fillId="3" borderId="42" xfId="0" applyNumberFormat="1" applyFont="1" applyFill="1" applyBorder="1"/>
    <xf numFmtId="2" fontId="1" fillId="3" borderId="41" xfId="0" applyNumberFormat="1" applyFont="1" applyFill="1" applyBorder="1"/>
    <xf numFmtId="3" fontId="1" fillId="3" borderId="41" xfId="0" applyNumberFormat="1" applyFont="1" applyFill="1" applyBorder="1"/>
    <xf numFmtId="3" fontId="56" fillId="3" borderId="41" xfId="0" applyNumberFormat="1" applyFont="1" applyFill="1" applyBorder="1"/>
    <xf numFmtId="2" fontId="4" fillId="0" borderId="55" xfId="509" applyNumberFormat="1" applyBorder="1"/>
    <xf numFmtId="2" fontId="81" fillId="0" borderId="55" xfId="512" applyNumberFormat="1" applyBorder="1"/>
    <xf numFmtId="0" fontId="1" fillId="0" borderId="56" xfId="0" applyFont="1" applyBorder="1" applyAlignment="1">
      <alignment horizontal="center"/>
    </xf>
    <xf numFmtId="2" fontId="0" fillId="0" borderId="43" xfId="0" applyNumberFormat="1" applyBorder="1"/>
    <xf numFmtId="2" fontId="0" fillId="0" borderId="0" xfId="0" applyNumberFormat="1"/>
    <xf numFmtId="2" fontId="4" fillId="0" borderId="0" xfId="509" applyNumberFormat="1"/>
    <xf numFmtId="2" fontId="81" fillId="0" borderId="0" xfId="512" applyNumberFormat="1"/>
    <xf numFmtId="2" fontId="57" fillId="0" borderId="0" xfId="381" applyNumberFormat="1"/>
    <xf numFmtId="2" fontId="4" fillId="0" borderId="0" xfId="384" applyNumberFormat="1"/>
    <xf numFmtId="2" fontId="4" fillId="0" borderId="0" xfId="387" applyNumberFormat="1"/>
    <xf numFmtId="2" fontId="0" fillId="3" borderId="0" xfId="0" applyNumberFormat="1" applyFill="1"/>
    <xf numFmtId="2" fontId="60" fillId="3" borderId="0" xfId="0" applyNumberFormat="1" applyFont="1" applyFill="1"/>
    <xf numFmtId="2" fontId="60" fillId="3" borderId="41" xfId="0" applyNumberFormat="1" applyFont="1" applyFill="1" applyBorder="1"/>
    <xf numFmtId="3" fontId="54" fillId="0" borderId="41" xfId="0" applyNumberFormat="1" applyFont="1" applyBorder="1"/>
    <xf numFmtId="2" fontId="1" fillId="0" borderId="43" xfId="0" applyNumberFormat="1" applyFont="1" applyBorder="1"/>
    <xf numFmtId="3" fontId="0" fillId="0" borderId="20" xfId="0" applyNumberFormat="1" applyBorder="1"/>
    <xf numFmtId="4" fontId="1" fillId="3" borderId="0" xfId="0" applyNumberFormat="1" applyFont="1" applyFill="1" applyAlignment="1">
      <alignment horizontal="center"/>
    </xf>
    <xf numFmtId="15" fontId="1" fillId="0" borderId="0" xfId="0" applyNumberFormat="1" applyFont="1"/>
    <xf numFmtId="15" fontId="1" fillId="3" borderId="0" xfId="0" applyNumberFormat="1" applyFont="1" applyFill="1"/>
    <xf numFmtId="170" fontId="1" fillId="3" borderId="0" xfId="0" applyNumberFormat="1" applyFont="1" applyFill="1" applyAlignment="1">
      <alignment horizontal="center"/>
    </xf>
    <xf numFmtId="4" fontId="1" fillId="3" borderId="0" xfId="0" applyNumberFormat="1" applyFont="1" applyFill="1"/>
    <xf numFmtId="0" fontId="5" fillId="4" borderId="40" xfId="5" applyFont="1" applyFill="1" applyBorder="1" applyAlignment="1">
      <alignment horizontal="right"/>
    </xf>
    <xf numFmtId="0" fontId="5" fillId="4" borderId="40" xfId="5" applyFont="1" applyFill="1" applyBorder="1" applyAlignment="1">
      <alignment horizontal="centerContinuous"/>
    </xf>
    <xf numFmtId="0" fontId="5" fillId="4" borderId="0" xfId="5" applyFont="1" applyFill="1" applyAlignment="1">
      <alignment horizontal="center"/>
    </xf>
    <xf numFmtId="43" fontId="4" fillId="0" borderId="0" xfId="5" applyNumberFormat="1"/>
    <xf numFmtId="43" fontId="53" fillId="0" borderId="0" xfId="5" applyNumberFormat="1" applyFont="1"/>
    <xf numFmtId="204" fontId="7" fillId="0" borderId="41" xfId="5" applyNumberFormat="1" applyFont="1" applyBorder="1"/>
    <xf numFmtId="9" fontId="7" fillId="0" borderId="41" xfId="2" applyFont="1" applyBorder="1"/>
    <xf numFmtId="9" fontId="4" fillId="0" borderId="41" xfId="2" applyBorder="1" applyAlignment="1">
      <alignment horizontal="right"/>
    </xf>
    <xf numFmtId="204" fontId="4" fillId="0" borderId="41" xfId="5" applyNumberFormat="1" applyBorder="1"/>
    <xf numFmtId="9" fontId="7" fillId="0" borderId="0" xfId="2" applyFont="1" applyAlignment="1">
      <alignment horizontal="right"/>
    </xf>
    <xf numFmtId="9" fontId="7" fillId="0" borderId="41" xfId="2" applyFont="1" applyBorder="1" applyAlignment="1">
      <alignment horizontal="right"/>
    </xf>
    <xf numFmtId="9" fontId="4" fillId="0" borderId="0" xfId="2" applyFill="1" applyAlignment="1">
      <alignment horizontal="right"/>
    </xf>
    <xf numFmtId="9" fontId="7" fillId="0" borderId="0" xfId="2" applyFont="1" applyFill="1" applyAlignment="1">
      <alignment horizontal="right"/>
    </xf>
    <xf numFmtId="0" fontId="110" fillId="4" borderId="40" xfId="5" applyFont="1" applyFill="1" applyBorder="1" applyAlignment="1">
      <alignment horizontal="centerContinuous"/>
    </xf>
    <xf numFmtId="0" fontId="110" fillId="4" borderId="0" xfId="5" applyFont="1" applyFill="1" applyAlignment="1">
      <alignment horizontal="right"/>
    </xf>
    <xf numFmtId="204" fontId="111" fillId="0" borderId="0" xfId="5" applyNumberFormat="1" applyFont="1" applyAlignment="1">
      <alignment horizontal="right"/>
    </xf>
    <xf numFmtId="204" fontId="112" fillId="0" borderId="0" xfId="5" applyNumberFormat="1" applyFont="1"/>
    <xf numFmtId="204" fontId="112" fillId="0" borderId="41" xfId="5" applyNumberFormat="1" applyFont="1" applyBorder="1"/>
    <xf numFmtId="204" fontId="111" fillId="0" borderId="41" xfId="5" applyNumberFormat="1" applyFont="1" applyBorder="1" applyAlignment="1">
      <alignment horizontal="right"/>
    </xf>
    <xf numFmtId="0" fontId="112" fillId="0" borderId="0" xfId="5" applyFont="1"/>
    <xf numFmtId="0" fontId="112" fillId="0" borderId="0" xfId="5" applyFont="1" applyAlignment="1">
      <alignment horizontal="right"/>
    </xf>
    <xf numFmtId="9" fontId="112" fillId="0" borderId="0" xfId="2" applyFont="1" applyAlignment="1">
      <alignment horizontal="right"/>
    </xf>
    <xf numFmtId="9" fontId="111" fillId="0" borderId="0" xfId="2" applyFont="1" applyAlignment="1">
      <alignment horizontal="right"/>
    </xf>
    <xf numFmtId="9" fontId="112" fillId="0" borderId="41" xfId="2" applyFont="1" applyBorder="1" applyAlignment="1">
      <alignment horizontal="right"/>
    </xf>
    <xf numFmtId="9" fontId="111" fillId="0" borderId="41" xfId="2" applyFont="1" applyBorder="1" applyAlignment="1">
      <alignment horizontal="right"/>
    </xf>
    <xf numFmtId="204" fontId="111" fillId="0" borderId="0" xfId="5" applyNumberFormat="1" applyFont="1"/>
    <xf numFmtId="203" fontId="112" fillId="0" borderId="0" xfId="5" applyNumberFormat="1" applyFont="1" applyAlignment="1">
      <alignment horizontal="right"/>
    </xf>
    <xf numFmtId="43" fontId="112" fillId="0" borderId="0" xfId="5" applyNumberFormat="1" applyFont="1" applyAlignment="1">
      <alignment horizontal="right"/>
    </xf>
    <xf numFmtId="0" fontId="113" fillId="0" borderId="0" xfId="5" applyFont="1"/>
    <xf numFmtId="43" fontId="113" fillId="0" borderId="0" xfId="5" applyNumberFormat="1" applyFont="1" applyAlignment="1">
      <alignment horizontal="right"/>
    </xf>
    <xf numFmtId="216" fontId="114" fillId="0" borderId="0" xfId="5" applyNumberFormat="1" applyFont="1"/>
    <xf numFmtId="216" fontId="114" fillId="0" borderId="0" xfId="5" applyNumberFormat="1" applyFont="1" applyAlignment="1">
      <alignment horizontal="right"/>
    </xf>
    <xf numFmtId="3" fontId="114" fillId="0" borderId="0" xfId="5" applyNumberFormat="1" applyFont="1"/>
    <xf numFmtId="3" fontId="114" fillId="0" borderId="0" xfId="5" applyNumberFormat="1" applyFont="1" applyAlignment="1">
      <alignment horizontal="right"/>
    </xf>
    <xf numFmtId="3" fontId="112" fillId="0" borderId="0" xfId="5" applyNumberFormat="1" applyFont="1"/>
    <xf numFmtId="3" fontId="112" fillId="0" borderId="0" xfId="5" applyNumberFormat="1" applyFont="1" applyAlignment="1">
      <alignment horizontal="right"/>
    </xf>
    <xf numFmtId="216" fontId="112" fillId="0" borderId="0" xfId="5" applyNumberFormat="1" applyFont="1"/>
    <xf numFmtId="216" fontId="112" fillId="0" borderId="0" xfId="5" applyNumberFormat="1" applyFont="1" applyAlignment="1">
      <alignment horizontal="right"/>
    </xf>
    <xf numFmtId="204" fontId="111" fillId="0" borderId="41" xfId="5" applyNumberFormat="1" applyFont="1" applyBorder="1"/>
    <xf numFmtId="9" fontId="112" fillId="0" borderId="0" xfId="2" applyFont="1" applyBorder="1" applyAlignment="1">
      <alignment horizontal="right"/>
    </xf>
    <xf numFmtId="204" fontId="111" fillId="0" borderId="0" xfId="5" applyNumberFormat="1" applyFont="1" applyAlignment="1">
      <alignment horizontal="center"/>
    </xf>
    <xf numFmtId="204" fontId="112" fillId="0" borderId="0" xfId="5" applyNumberFormat="1" applyFont="1" applyAlignment="1">
      <alignment horizontal="center"/>
    </xf>
    <xf numFmtId="204" fontId="112" fillId="0" borderId="41" xfId="5" applyNumberFormat="1" applyFont="1" applyBorder="1" applyAlignment="1">
      <alignment horizontal="center"/>
    </xf>
    <xf numFmtId="9" fontId="7" fillId="0" borderId="0" xfId="2" applyFont="1" applyBorder="1"/>
    <xf numFmtId="9" fontId="4" fillId="0" borderId="0" xfId="2" applyBorder="1" applyAlignment="1">
      <alignment horizontal="right"/>
    </xf>
    <xf numFmtId="9" fontId="7" fillId="0" borderId="0" xfId="2" applyFont="1" applyBorder="1" applyAlignment="1">
      <alignment horizontal="right"/>
    </xf>
    <xf numFmtId="9" fontId="111" fillId="0" borderId="0" xfId="2" applyFont="1" applyBorder="1" applyAlignment="1">
      <alignment horizontal="right"/>
    </xf>
    <xf numFmtId="0" fontId="4" fillId="0" borderId="2" xfId="5" applyBorder="1" applyAlignment="1">
      <alignment horizontal="right"/>
    </xf>
    <xf numFmtId="217" fontId="4" fillId="0" borderId="0" xfId="5" applyNumberFormat="1" applyAlignment="1">
      <alignment horizontal="center"/>
    </xf>
    <xf numFmtId="0" fontId="5" fillId="4" borderId="40" xfId="5" applyFont="1" applyFill="1" applyBorder="1" applyAlignment="1">
      <alignment horizontal="center"/>
    </xf>
    <xf numFmtId="0" fontId="4" fillId="0" borderId="40" xfId="5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4" fillId="0" borderId="11" xfId="0" applyFont="1" applyBorder="1" applyAlignment="1">
      <alignment horizontal="center"/>
    </xf>
    <xf numFmtId="0" fontId="54" fillId="0" borderId="12" xfId="0" applyFont="1" applyBorder="1" applyAlignment="1">
      <alignment horizontal="center"/>
    </xf>
  </cellXfs>
  <cellStyles count="2653">
    <cellStyle name="%" xfId="652" xr:uid="{00000000-0005-0000-0000-000000000000}"/>
    <cellStyle name="%_Aksjedata" xfId="653" xr:uid="{00000000-0005-0000-0000-000001000000}"/>
    <cellStyle name="%_Aksjedata_Dev global price ach (2)" xfId="654" xr:uid="{00000000-0005-0000-0000-000002000000}"/>
    <cellStyle name="%_Aksjedata_E-Note 4-6" xfId="655" xr:uid="{00000000-0005-0000-0000-000003000000}"/>
    <cellStyle name="%_Aksjedata_MORPOL HISTORICAL DATA" xfId="656" xr:uid="{00000000-0005-0000-0000-000004000000}"/>
    <cellStyle name="%_Equity" xfId="657" xr:uid="{00000000-0005-0000-0000-000005000000}"/>
    <cellStyle name="%_Historical figures" xfId="658" xr:uid="{00000000-0005-0000-0000-000006000000}"/>
    <cellStyle name="%_Historical figures_MORPOL HISTORICAL DATA" xfId="659" xr:uid="{00000000-0005-0000-0000-000007000000}"/>
    <cellStyle name="?_x001d_?'&amp;Oy—&amp;Hy_x000b__x0008_?_x0005_v_x0006__x000f__x0001__x0001_" xfId="660" xr:uid="{00000000-0005-0000-0000-000008000000}"/>
    <cellStyle name="_%(SignOnly)" xfId="8" xr:uid="{00000000-0005-0000-0000-000009000000}"/>
    <cellStyle name="_%(SignSpaceOnly)" xfId="9" xr:uid="{00000000-0005-0000-0000-00000A000000}"/>
    <cellStyle name="_%(SignSpaceOnly)_Database - Comparables" xfId="10" xr:uid="{00000000-0005-0000-0000-00000B000000}"/>
    <cellStyle name="_%(SignSpaceOnly)_DB_Eye" xfId="11" xr:uid="{00000000-0005-0000-0000-00000C000000}"/>
    <cellStyle name="_%(SignSpaceOnly)_Exec Summary" xfId="12" xr:uid="{00000000-0005-0000-0000-00000D000000}"/>
    <cellStyle name="_BOD presentation 2012" xfId="661" xr:uid="{00000000-0005-0000-0000-00000E000000}"/>
    <cellStyle name="_Comma" xfId="13" xr:uid="{00000000-0005-0000-0000-00000F000000}"/>
    <cellStyle name="_Comma_Balance Sheet" xfId="14" xr:uid="{00000000-0005-0000-0000-000010000000}"/>
    <cellStyle name="_Comma_Balance Sheet_Database - Comparables" xfId="15" xr:uid="{00000000-0005-0000-0000-000011000000}"/>
    <cellStyle name="_Comma_Balance Sheet_DB_Eye" xfId="16" xr:uid="{00000000-0005-0000-0000-000012000000}"/>
    <cellStyle name="_Comma_Criteria" xfId="17" xr:uid="{00000000-0005-0000-0000-000013000000}"/>
    <cellStyle name="_Comma_Criteria_Database - Comparables" xfId="18" xr:uid="{00000000-0005-0000-0000-000014000000}"/>
    <cellStyle name="_Comma_Criteria_DB_Eye" xfId="19" xr:uid="{00000000-0005-0000-0000-000015000000}"/>
    <cellStyle name="_Comma_Data Tape" xfId="20" xr:uid="{00000000-0005-0000-0000-000016000000}"/>
    <cellStyle name="_Comma_Data Tape_Database - Comparables" xfId="21" xr:uid="{00000000-0005-0000-0000-000017000000}"/>
    <cellStyle name="_Comma_Data Tape_DB_Eye" xfId="22" xr:uid="{00000000-0005-0000-0000-000018000000}"/>
    <cellStyle name="_Comma_Data_Tape" xfId="23" xr:uid="{00000000-0005-0000-0000-000019000000}"/>
    <cellStyle name="_Comma_Database - Comparables" xfId="24" xr:uid="{00000000-0005-0000-0000-00001A000000}"/>
    <cellStyle name="_Comma_DB_Eye" xfId="25" xr:uid="{00000000-0005-0000-0000-00001B000000}"/>
    <cellStyle name="_Comma_EyeChart" xfId="26" xr:uid="{00000000-0005-0000-0000-00001C000000}"/>
    <cellStyle name="_Comma_EyeChart 090503" xfId="27" xr:uid="{00000000-0005-0000-0000-00001D000000}"/>
    <cellStyle name="_Comma_Input" xfId="28" xr:uid="{00000000-0005-0000-0000-00001E000000}"/>
    <cellStyle name="_Comma_Input_1" xfId="29" xr:uid="{00000000-0005-0000-0000-00001F000000}"/>
    <cellStyle name="_Comma_Input_Database - Comparables" xfId="30" xr:uid="{00000000-0005-0000-0000-000020000000}"/>
    <cellStyle name="_Comma_Input_DB_Eye" xfId="31" xr:uid="{00000000-0005-0000-0000-000021000000}"/>
    <cellStyle name="_Comma_Pools" xfId="32" xr:uid="{00000000-0005-0000-0000-000022000000}"/>
    <cellStyle name="_Comma_Senario Input Assumptions" xfId="33" xr:uid="{00000000-0005-0000-0000-000023000000}"/>
    <cellStyle name="_Comma_Senario Input Assumptions_Database - Comparables" xfId="34" xr:uid="{00000000-0005-0000-0000-000024000000}"/>
    <cellStyle name="_Comma_Senario Input Assumptions_DB_Eye" xfId="35" xr:uid="{00000000-0005-0000-0000-000025000000}"/>
    <cellStyle name="_Comma_Sheet1" xfId="36" xr:uid="{00000000-0005-0000-0000-000026000000}"/>
    <cellStyle name="_Comma_Sheet1_Balance Sheet" xfId="37" xr:uid="{00000000-0005-0000-0000-000027000000}"/>
    <cellStyle name="_Comma_Sheet1_Criteria" xfId="38" xr:uid="{00000000-0005-0000-0000-000028000000}"/>
    <cellStyle name="_Comma_Sheet1_Data Tape" xfId="39" xr:uid="{00000000-0005-0000-0000-000029000000}"/>
    <cellStyle name="_Comma_Sheet1_Data_Tape" xfId="40" xr:uid="{00000000-0005-0000-0000-00002A000000}"/>
    <cellStyle name="_Comma_Sheet1_Data_Tape_Database - Comparables" xfId="41" xr:uid="{00000000-0005-0000-0000-00002B000000}"/>
    <cellStyle name="_Comma_Sheet1_Data_Tape_DB_Eye" xfId="42" xr:uid="{00000000-0005-0000-0000-00002C000000}"/>
    <cellStyle name="_Comma_Sheet1_Input" xfId="43" xr:uid="{00000000-0005-0000-0000-00002D000000}"/>
    <cellStyle name="_Comma_Sheet1_Pools" xfId="44" xr:uid="{00000000-0005-0000-0000-00002E000000}"/>
    <cellStyle name="_Comma_Sheet1_Pools_Database - Comparables" xfId="45" xr:uid="{00000000-0005-0000-0000-00002F000000}"/>
    <cellStyle name="_Comma_Sheet1_Pools_DB_Eye" xfId="46" xr:uid="{00000000-0005-0000-0000-000030000000}"/>
    <cellStyle name="_Comma_Sheet1_Senario Input Assumptions" xfId="47" xr:uid="{00000000-0005-0000-0000-000031000000}"/>
    <cellStyle name="_Comma_Sheet1_Structure Model_2003_test2" xfId="48" xr:uid="{00000000-0005-0000-0000-000032000000}"/>
    <cellStyle name="_Comma_Sheet2" xfId="49" xr:uid="{00000000-0005-0000-0000-000033000000}"/>
    <cellStyle name="_Comma_Sheet3" xfId="50" xr:uid="{00000000-0005-0000-0000-000034000000}"/>
    <cellStyle name="_Comma_Structure Model_2003_test2" xfId="51" xr:uid="{00000000-0005-0000-0000-000035000000}"/>
    <cellStyle name="_Comma_Structure Model_2003_test2_Database - Comparables" xfId="52" xr:uid="{00000000-0005-0000-0000-000036000000}"/>
    <cellStyle name="_Comma_Structure Model_2003_test2_DB_Eye" xfId="53" xr:uid="{00000000-0005-0000-0000-000037000000}"/>
    <cellStyle name="_Currency" xfId="54" xr:uid="{00000000-0005-0000-0000-000038000000}"/>
    <cellStyle name="_Currency_03-05-31 Final OBS Reports" xfId="55" xr:uid="{00000000-0005-0000-0000-000039000000}"/>
    <cellStyle name="_Currency_Balance Sheet" xfId="56" xr:uid="{00000000-0005-0000-0000-00003A000000}"/>
    <cellStyle name="_Currency_Balance Sheet_Database - Comparables" xfId="57" xr:uid="{00000000-0005-0000-0000-00003B000000}"/>
    <cellStyle name="_Currency_Balance Sheet_DB_Eye" xfId="58" xr:uid="{00000000-0005-0000-0000-00003C000000}"/>
    <cellStyle name="_Currency_Balance Sheet_Exec Summary" xfId="59" xr:uid="{00000000-0005-0000-0000-00003D000000}"/>
    <cellStyle name="_Currency_Criteria" xfId="60" xr:uid="{00000000-0005-0000-0000-00003E000000}"/>
    <cellStyle name="_Currency_Criteria_Database - Comparables" xfId="61" xr:uid="{00000000-0005-0000-0000-00003F000000}"/>
    <cellStyle name="_Currency_Criteria_DB_Eye" xfId="62" xr:uid="{00000000-0005-0000-0000-000040000000}"/>
    <cellStyle name="_Currency_Criteria_Exec Summary" xfId="63" xr:uid="{00000000-0005-0000-0000-000041000000}"/>
    <cellStyle name="_Currency_Data Tape" xfId="64" xr:uid="{00000000-0005-0000-0000-000042000000}"/>
    <cellStyle name="_Currency_Data Tape_Database - Comparables" xfId="65" xr:uid="{00000000-0005-0000-0000-000043000000}"/>
    <cellStyle name="_Currency_Data Tape_DB_Eye" xfId="66" xr:uid="{00000000-0005-0000-0000-000044000000}"/>
    <cellStyle name="_Currency_Data Tape_Exec Summary" xfId="67" xr:uid="{00000000-0005-0000-0000-000045000000}"/>
    <cellStyle name="_Currency_Data_Tape" xfId="68" xr:uid="{00000000-0005-0000-0000-000046000000}"/>
    <cellStyle name="_Currency_Data_Tape_Database - Comparables" xfId="69" xr:uid="{00000000-0005-0000-0000-000047000000}"/>
    <cellStyle name="_Currency_Data_Tape_DB_Eye" xfId="70" xr:uid="{00000000-0005-0000-0000-000048000000}"/>
    <cellStyle name="_Currency_Data_Tape_Exec Summary" xfId="71" xr:uid="{00000000-0005-0000-0000-000049000000}"/>
    <cellStyle name="_Currency_Database - Comparables" xfId="72" xr:uid="{00000000-0005-0000-0000-00004A000000}"/>
    <cellStyle name="_Currency_DB_Eye" xfId="73" xr:uid="{00000000-0005-0000-0000-00004B000000}"/>
    <cellStyle name="_Currency_Exec Summary" xfId="74" xr:uid="{00000000-0005-0000-0000-00004C000000}"/>
    <cellStyle name="_Currency_EyeChart" xfId="75" xr:uid="{00000000-0005-0000-0000-00004D000000}"/>
    <cellStyle name="_Currency_EyeChart 090503" xfId="76" xr:uid="{00000000-0005-0000-0000-00004E000000}"/>
    <cellStyle name="_Currency_GMACCH_Loans_OBS_033103_Final_v2" xfId="77" xr:uid="{00000000-0005-0000-0000-00004F000000}"/>
    <cellStyle name="_Currency_Input" xfId="78" xr:uid="{00000000-0005-0000-0000-000050000000}"/>
    <cellStyle name="_Currency_Input_1" xfId="79" xr:uid="{00000000-0005-0000-0000-000051000000}"/>
    <cellStyle name="_Currency_Input_Database - Comparables" xfId="80" xr:uid="{00000000-0005-0000-0000-000052000000}"/>
    <cellStyle name="_Currency_Input_DB_Eye" xfId="81" xr:uid="{00000000-0005-0000-0000-000053000000}"/>
    <cellStyle name="_Currency_Input_Exec Summary" xfId="82" xr:uid="{00000000-0005-0000-0000-000054000000}"/>
    <cellStyle name="_Currency_Pools" xfId="83" xr:uid="{00000000-0005-0000-0000-000055000000}"/>
    <cellStyle name="_Currency_Pools_Database - Comparables" xfId="84" xr:uid="{00000000-0005-0000-0000-000056000000}"/>
    <cellStyle name="_Currency_Pools_DB_Eye" xfId="85" xr:uid="{00000000-0005-0000-0000-000057000000}"/>
    <cellStyle name="_Currency_Pools_Exec Summary" xfId="86" xr:uid="{00000000-0005-0000-0000-000058000000}"/>
    <cellStyle name="_Currency_Senario Input Assumptions" xfId="87" xr:uid="{00000000-0005-0000-0000-000059000000}"/>
    <cellStyle name="_Currency_Senario Input Assumptions_Database - Comparables" xfId="88" xr:uid="{00000000-0005-0000-0000-00005A000000}"/>
    <cellStyle name="_Currency_Senario Input Assumptions_DB_Eye" xfId="89" xr:uid="{00000000-0005-0000-0000-00005B000000}"/>
    <cellStyle name="_Currency_Senario Input Assumptions_Exec Summary" xfId="90" xr:uid="{00000000-0005-0000-0000-00005C000000}"/>
    <cellStyle name="_Currency_Sheet1" xfId="91" xr:uid="{00000000-0005-0000-0000-00005D000000}"/>
    <cellStyle name="_Currency_Sheet1_Balance Sheet" xfId="92" xr:uid="{00000000-0005-0000-0000-00005E000000}"/>
    <cellStyle name="_Currency_Sheet1_Balance Sheet_Database - Comparables" xfId="93" xr:uid="{00000000-0005-0000-0000-00005F000000}"/>
    <cellStyle name="_Currency_Sheet1_Balance Sheet_DB_Eye" xfId="94" xr:uid="{00000000-0005-0000-0000-000060000000}"/>
    <cellStyle name="_Currency_Sheet1_Balance Sheet_Exec Summary" xfId="95" xr:uid="{00000000-0005-0000-0000-000061000000}"/>
    <cellStyle name="_Currency_Sheet1_Criteria" xfId="96" xr:uid="{00000000-0005-0000-0000-000062000000}"/>
    <cellStyle name="_Currency_Sheet1_Criteria_Database - Comparables" xfId="97" xr:uid="{00000000-0005-0000-0000-000063000000}"/>
    <cellStyle name="_Currency_Sheet1_Criteria_DB_Eye" xfId="98" xr:uid="{00000000-0005-0000-0000-000064000000}"/>
    <cellStyle name="_Currency_Sheet1_Criteria_Exec Summary" xfId="99" xr:uid="{00000000-0005-0000-0000-000065000000}"/>
    <cellStyle name="_Currency_Sheet1_Data Tape" xfId="100" xr:uid="{00000000-0005-0000-0000-000066000000}"/>
    <cellStyle name="_Currency_Sheet1_Data Tape_Database - Comparables" xfId="101" xr:uid="{00000000-0005-0000-0000-000067000000}"/>
    <cellStyle name="_Currency_Sheet1_Data Tape_DB_Eye" xfId="102" xr:uid="{00000000-0005-0000-0000-000068000000}"/>
    <cellStyle name="_Currency_Sheet1_Data Tape_Exec Summary" xfId="103" xr:uid="{00000000-0005-0000-0000-000069000000}"/>
    <cellStyle name="_Currency_Sheet1_Data_Tape" xfId="104" xr:uid="{00000000-0005-0000-0000-00006A000000}"/>
    <cellStyle name="_Currency_Sheet1_Data_Tape_DB_Eye" xfId="105" xr:uid="{00000000-0005-0000-0000-00006B000000}"/>
    <cellStyle name="_Currency_Sheet1_Data_Tape_Exec Summary" xfId="106" xr:uid="{00000000-0005-0000-0000-00006C000000}"/>
    <cellStyle name="_Currency_Sheet1_Database - Comparables" xfId="107" xr:uid="{00000000-0005-0000-0000-00006D000000}"/>
    <cellStyle name="_Currency_Sheet1_DB_Eye" xfId="108" xr:uid="{00000000-0005-0000-0000-00006E000000}"/>
    <cellStyle name="_Currency_Sheet1_Exec Summary" xfId="109" xr:uid="{00000000-0005-0000-0000-00006F000000}"/>
    <cellStyle name="_Currency_Sheet1_Input" xfId="110" xr:uid="{00000000-0005-0000-0000-000070000000}"/>
    <cellStyle name="_Currency_Sheet1_Input_DB_Eye" xfId="111" xr:uid="{00000000-0005-0000-0000-000071000000}"/>
    <cellStyle name="_Currency_Sheet1_Input_Exec Summary" xfId="112" xr:uid="{00000000-0005-0000-0000-000072000000}"/>
    <cellStyle name="_Currency_Sheet1_Pools" xfId="113" xr:uid="{00000000-0005-0000-0000-000073000000}"/>
    <cellStyle name="_Currency_Sheet1_Pools_DB_Eye" xfId="114" xr:uid="{00000000-0005-0000-0000-000074000000}"/>
    <cellStyle name="_Currency_Sheet1_Pools_Exec Summary" xfId="115" xr:uid="{00000000-0005-0000-0000-000075000000}"/>
    <cellStyle name="_Currency_Sheet1_Senario Input Assumptions" xfId="116" xr:uid="{00000000-0005-0000-0000-000076000000}"/>
    <cellStyle name="_Currency_Sheet1_Senario Input Assumptions_DB_Eye" xfId="117" xr:uid="{00000000-0005-0000-0000-000077000000}"/>
    <cellStyle name="_Currency_Sheet1_Senario Input Assumptions_Exec Summary" xfId="118" xr:uid="{00000000-0005-0000-0000-000078000000}"/>
    <cellStyle name="_Currency_Sheet1_Structure Model_2003_test2" xfId="119" xr:uid="{00000000-0005-0000-0000-000079000000}"/>
    <cellStyle name="_Currency_Sheet1_Structure Model_2003_test2_DB_Eye" xfId="120" xr:uid="{00000000-0005-0000-0000-00007A000000}"/>
    <cellStyle name="_Currency_Sheet1_Structure Model_2003_test2_Exec Summary" xfId="121" xr:uid="{00000000-0005-0000-0000-00007B000000}"/>
    <cellStyle name="_Currency_Sheet2" xfId="122" xr:uid="{00000000-0005-0000-0000-00007C000000}"/>
    <cellStyle name="_Currency_Sheet3" xfId="123" xr:uid="{00000000-0005-0000-0000-00007D000000}"/>
    <cellStyle name="_Currency_Sheet3_DB_Eye" xfId="124" xr:uid="{00000000-0005-0000-0000-00007E000000}"/>
    <cellStyle name="_Currency_Sheet3_Exec Summary" xfId="125" xr:uid="{00000000-0005-0000-0000-00007F000000}"/>
    <cellStyle name="_Currency_Structure Model_2003_test2" xfId="126" xr:uid="{00000000-0005-0000-0000-000080000000}"/>
    <cellStyle name="_Currency_Structure Model_2003_test2_DB_Eye" xfId="127" xr:uid="{00000000-0005-0000-0000-000081000000}"/>
    <cellStyle name="_Currency_Structure Model_2003_test2_Exec Summary" xfId="128" xr:uid="{00000000-0005-0000-0000-000082000000}"/>
    <cellStyle name="_CurrencySpace" xfId="129" xr:uid="{00000000-0005-0000-0000-000083000000}"/>
    <cellStyle name="_CurrencySpace_Balance Sheet" xfId="130" xr:uid="{00000000-0005-0000-0000-000084000000}"/>
    <cellStyle name="_CurrencySpace_Balance Sheet_DB_Eye" xfId="131" xr:uid="{00000000-0005-0000-0000-000085000000}"/>
    <cellStyle name="_CurrencySpace_Balance Sheet_Exec Summary" xfId="132" xr:uid="{00000000-0005-0000-0000-000086000000}"/>
    <cellStyle name="_CurrencySpace_Criteria" xfId="133" xr:uid="{00000000-0005-0000-0000-000087000000}"/>
    <cellStyle name="_CurrencySpace_Criteria_DB_Eye" xfId="134" xr:uid="{00000000-0005-0000-0000-000088000000}"/>
    <cellStyle name="_CurrencySpace_Criteria_Exec Summary" xfId="135" xr:uid="{00000000-0005-0000-0000-000089000000}"/>
    <cellStyle name="_CurrencySpace_Data Tape" xfId="136" xr:uid="{00000000-0005-0000-0000-00008A000000}"/>
    <cellStyle name="_CurrencySpace_Data Tape_DB_Eye" xfId="137" xr:uid="{00000000-0005-0000-0000-00008B000000}"/>
    <cellStyle name="_CurrencySpace_Data Tape_Exec Summary" xfId="138" xr:uid="{00000000-0005-0000-0000-00008C000000}"/>
    <cellStyle name="_CurrencySpace_Data_Tape" xfId="139" xr:uid="{00000000-0005-0000-0000-00008D000000}"/>
    <cellStyle name="_CurrencySpace_DB_Eye" xfId="140" xr:uid="{00000000-0005-0000-0000-00008E000000}"/>
    <cellStyle name="_CurrencySpace_Exec Summary" xfId="141" xr:uid="{00000000-0005-0000-0000-00008F000000}"/>
    <cellStyle name="_CurrencySpace_EyeChart" xfId="142" xr:uid="{00000000-0005-0000-0000-000090000000}"/>
    <cellStyle name="_CurrencySpace_EyeChart 090503" xfId="143" xr:uid="{00000000-0005-0000-0000-000091000000}"/>
    <cellStyle name="_CurrencySpace_Input" xfId="144" xr:uid="{00000000-0005-0000-0000-000092000000}"/>
    <cellStyle name="_CurrencySpace_Input_1" xfId="145" xr:uid="{00000000-0005-0000-0000-000093000000}"/>
    <cellStyle name="_CurrencySpace_Input_DB_Eye" xfId="146" xr:uid="{00000000-0005-0000-0000-000094000000}"/>
    <cellStyle name="_CurrencySpace_Input_Exec Summary" xfId="147" xr:uid="{00000000-0005-0000-0000-000095000000}"/>
    <cellStyle name="_CurrencySpace_Pools" xfId="148" xr:uid="{00000000-0005-0000-0000-000096000000}"/>
    <cellStyle name="_CurrencySpace_Senario Input Assumptions" xfId="149" xr:uid="{00000000-0005-0000-0000-000097000000}"/>
    <cellStyle name="_CurrencySpace_Senario Input Assumptions_DB_Eye" xfId="150" xr:uid="{00000000-0005-0000-0000-000098000000}"/>
    <cellStyle name="_CurrencySpace_Senario Input Assumptions_Exec Summary" xfId="151" xr:uid="{00000000-0005-0000-0000-000099000000}"/>
    <cellStyle name="_CurrencySpace_Sheet1" xfId="152" xr:uid="{00000000-0005-0000-0000-00009A000000}"/>
    <cellStyle name="_CurrencySpace_Sheet1_Balance Sheet" xfId="153" xr:uid="{00000000-0005-0000-0000-00009B000000}"/>
    <cellStyle name="_CurrencySpace_Sheet1_Criteria" xfId="154" xr:uid="{00000000-0005-0000-0000-00009C000000}"/>
    <cellStyle name="_CurrencySpace_Sheet1_Data Tape" xfId="155" xr:uid="{00000000-0005-0000-0000-00009D000000}"/>
    <cellStyle name="_CurrencySpace_Sheet1_Data_Tape" xfId="156" xr:uid="{00000000-0005-0000-0000-00009E000000}"/>
    <cellStyle name="_CurrencySpace_Sheet1_Data_Tape_DB_Eye" xfId="157" xr:uid="{00000000-0005-0000-0000-00009F000000}"/>
    <cellStyle name="_CurrencySpace_Sheet1_Data_Tape_Exec Summary" xfId="158" xr:uid="{00000000-0005-0000-0000-0000A0000000}"/>
    <cellStyle name="_CurrencySpace_Sheet1_Input" xfId="159" xr:uid="{00000000-0005-0000-0000-0000A1000000}"/>
    <cellStyle name="_CurrencySpace_Sheet1_Pools" xfId="160" xr:uid="{00000000-0005-0000-0000-0000A2000000}"/>
    <cellStyle name="_CurrencySpace_Sheet1_Pools_DB_Eye" xfId="161" xr:uid="{00000000-0005-0000-0000-0000A3000000}"/>
    <cellStyle name="_CurrencySpace_Sheet1_Pools_Exec Summary" xfId="162" xr:uid="{00000000-0005-0000-0000-0000A4000000}"/>
    <cellStyle name="_CurrencySpace_Sheet1_Senario Input Assumptions" xfId="163" xr:uid="{00000000-0005-0000-0000-0000A5000000}"/>
    <cellStyle name="_CurrencySpace_Sheet1_Structure Model_2003_test2" xfId="164" xr:uid="{00000000-0005-0000-0000-0000A6000000}"/>
    <cellStyle name="_CurrencySpace_Sheet2" xfId="165" xr:uid="{00000000-0005-0000-0000-0000A7000000}"/>
    <cellStyle name="_CurrencySpace_Sheet3" xfId="166" xr:uid="{00000000-0005-0000-0000-0000A8000000}"/>
    <cellStyle name="_CurrencySpace_Structure Model_2003_test2" xfId="167" xr:uid="{00000000-0005-0000-0000-0000A9000000}"/>
    <cellStyle name="_CurrencySpace_Structure Model_2003_test2_DB_Eye" xfId="168" xr:uid="{00000000-0005-0000-0000-0000AA000000}"/>
    <cellStyle name="_CurrencySpace_Structure Model_2003_test2_Exec Summary" xfId="169" xr:uid="{00000000-0005-0000-0000-0000AB000000}"/>
    <cellStyle name="_Euro" xfId="170" xr:uid="{00000000-0005-0000-0000-0000AC000000}"/>
    <cellStyle name="_Euro_DB_Eye" xfId="171" xr:uid="{00000000-0005-0000-0000-0000AD000000}"/>
    <cellStyle name="_Heading" xfId="172" xr:uid="{00000000-0005-0000-0000-0000AE000000}"/>
    <cellStyle name="_Highlight" xfId="173" xr:uid="{00000000-0005-0000-0000-0000AF000000}"/>
    <cellStyle name="_Multiple" xfId="174" xr:uid="{00000000-0005-0000-0000-0000B0000000}"/>
    <cellStyle name="_Multiple_Balance Sheet" xfId="175" xr:uid="{00000000-0005-0000-0000-0000B1000000}"/>
    <cellStyle name="_Multiple_Criteria" xfId="176" xr:uid="{00000000-0005-0000-0000-0000B2000000}"/>
    <cellStyle name="_Multiple_Data Tape" xfId="177" xr:uid="{00000000-0005-0000-0000-0000B3000000}"/>
    <cellStyle name="_Multiple_Data_Tape" xfId="178" xr:uid="{00000000-0005-0000-0000-0000B4000000}"/>
    <cellStyle name="_Multiple_DB_Eye" xfId="179" xr:uid="{00000000-0005-0000-0000-0000B5000000}"/>
    <cellStyle name="_Multiple_EyeChart" xfId="180" xr:uid="{00000000-0005-0000-0000-0000B6000000}"/>
    <cellStyle name="_Multiple_EyeChart 090503" xfId="181" xr:uid="{00000000-0005-0000-0000-0000B7000000}"/>
    <cellStyle name="_Multiple_Input" xfId="182" xr:uid="{00000000-0005-0000-0000-0000B8000000}"/>
    <cellStyle name="_Multiple_Input_1" xfId="183" xr:uid="{00000000-0005-0000-0000-0000B9000000}"/>
    <cellStyle name="_Multiple_Pools" xfId="184" xr:uid="{00000000-0005-0000-0000-0000BA000000}"/>
    <cellStyle name="_Multiple_Senario Input Assumptions" xfId="185" xr:uid="{00000000-0005-0000-0000-0000BB000000}"/>
    <cellStyle name="_Multiple_Sheet1" xfId="186" xr:uid="{00000000-0005-0000-0000-0000BC000000}"/>
    <cellStyle name="_Multiple_Sheet1_Balance Sheet" xfId="187" xr:uid="{00000000-0005-0000-0000-0000BD000000}"/>
    <cellStyle name="_Multiple_Sheet1_Criteria" xfId="188" xr:uid="{00000000-0005-0000-0000-0000BE000000}"/>
    <cellStyle name="_Multiple_Sheet1_Data Tape" xfId="189" xr:uid="{00000000-0005-0000-0000-0000BF000000}"/>
    <cellStyle name="_Multiple_Sheet1_Data_Tape" xfId="190" xr:uid="{00000000-0005-0000-0000-0000C0000000}"/>
    <cellStyle name="_Multiple_Sheet1_Input" xfId="191" xr:uid="{00000000-0005-0000-0000-0000C1000000}"/>
    <cellStyle name="_Multiple_Sheet1_Pools" xfId="192" xr:uid="{00000000-0005-0000-0000-0000C2000000}"/>
    <cellStyle name="_Multiple_Sheet1_Senario Input Assumptions" xfId="193" xr:uid="{00000000-0005-0000-0000-0000C3000000}"/>
    <cellStyle name="_Multiple_Sheet1_Structure Model_2003_test2" xfId="194" xr:uid="{00000000-0005-0000-0000-0000C4000000}"/>
    <cellStyle name="_Multiple_Sheet2" xfId="195" xr:uid="{00000000-0005-0000-0000-0000C5000000}"/>
    <cellStyle name="_Multiple_Sheet3" xfId="196" xr:uid="{00000000-0005-0000-0000-0000C6000000}"/>
    <cellStyle name="_Multiple_Structure Model_2003_test2" xfId="197" xr:uid="{00000000-0005-0000-0000-0000C7000000}"/>
    <cellStyle name="_MultipleSpace" xfId="198" xr:uid="{00000000-0005-0000-0000-0000C8000000}"/>
    <cellStyle name="_MultipleSpace_DB_Eye" xfId="199" xr:uid="{00000000-0005-0000-0000-0000C9000000}"/>
    <cellStyle name="_MultipleSpace_EyeChart" xfId="200" xr:uid="{00000000-0005-0000-0000-0000CA000000}"/>
    <cellStyle name="_MultipleSpace_EyeChart 090503" xfId="201" xr:uid="{00000000-0005-0000-0000-0000CB000000}"/>
    <cellStyle name="_MultipleSpace_Input" xfId="202" xr:uid="{00000000-0005-0000-0000-0000CC000000}"/>
    <cellStyle name="_MultipleSpace_Input_1" xfId="203" xr:uid="{00000000-0005-0000-0000-0000CD000000}"/>
    <cellStyle name="_MultipleSpace_Sheet2" xfId="204" xr:uid="{00000000-0005-0000-0000-0000CE000000}"/>
    <cellStyle name="_Percent" xfId="205" xr:uid="{00000000-0005-0000-0000-0000CF000000}"/>
    <cellStyle name="_PercentSpace" xfId="206" xr:uid="{00000000-0005-0000-0000-0000D0000000}"/>
    <cellStyle name="_SubHeading" xfId="207" xr:uid="{00000000-0005-0000-0000-0000D1000000}"/>
    <cellStyle name="_Sustainability Dec YTD" xfId="662" xr:uid="{00000000-0005-0000-0000-0000D2000000}"/>
    <cellStyle name="_Table" xfId="208" xr:uid="{00000000-0005-0000-0000-0000D3000000}"/>
    <cellStyle name="_TableHead" xfId="209" xr:uid="{00000000-0005-0000-0000-0000D4000000}"/>
    <cellStyle name="_TableRowHead" xfId="210" xr:uid="{00000000-0005-0000-0000-0000D5000000}"/>
    <cellStyle name="_TableSuperHead" xfId="211" xr:uid="{00000000-0005-0000-0000-0000D6000000}"/>
    <cellStyle name="1" xfId="212" xr:uid="{00000000-0005-0000-0000-0000D7000000}"/>
    <cellStyle name="1/1+" xfId="663" xr:uid="{00000000-0005-0000-0000-0000D8000000}"/>
    <cellStyle name="1/1+ 2" xfId="664" xr:uid="{00000000-0005-0000-0000-0000D9000000}"/>
    <cellStyle name="1/1+_ACT FC 2014" xfId="665" xr:uid="{00000000-0005-0000-0000-0000DA000000}"/>
    <cellStyle name="1_03-05-31 Final OBS Reports" xfId="213" xr:uid="{00000000-0005-0000-0000-0000DB000000}"/>
    <cellStyle name="1_GMACCH_Loans_OBS_033103_Final_v2" xfId="214" xr:uid="{00000000-0005-0000-0000-0000DC000000}"/>
    <cellStyle name="1_Japan - 3Q02 Risk Rating Worksheet - 101602_Japan" xfId="215" xr:uid="{00000000-0005-0000-0000-0000DD000000}"/>
    <cellStyle name="1_Japan - 3Q02 Risk Rating Worksheet - 101602_Japan_Comparison vs. prior_Q2 2003" xfId="216" xr:uid="{00000000-0005-0000-0000-0000DE000000}"/>
    <cellStyle name="1_Japan - 4Q2002 - Risk Rating Worksheet_final" xfId="217" xr:uid="{00000000-0005-0000-0000-0000DF000000}"/>
    <cellStyle name="1_Japan - 4Q2002 - Risk Rating Worksheet_final_12.11.2002" xfId="218" xr:uid="{00000000-0005-0000-0000-0000E0000000}"/>
    <cellStyle name="1_Japan - 4Q2002 - Risk Rating Worksheet_final_12.11.2002_Comparison vs. prior_Q2 2003" xfId="219" xr:uid="{00000000-0005-0000-0000-0000E1000000}"/>
    <cellStyle name="1_Japan - 4Q2002 - Risk Rating Worksheet_final_Comparison vs. prior_Q2 2003" xfId="220" xr:uid="{00000000-0005-0000-0000-0000E2000000}"/>
    <cellStyle name="1_Japan-1Q2003 - Risk Rating Worksheet03.06.2003F" xfId="221" xr:uid="{00000000-0005-0000-0000-0000E3000000}"/>
    <cellStyle name="1_Japan-1Q2003 - Risk Rating Worksheet03.06.2003F_Comparison vs. prior_Q2 2003" xfId="222" xr:uid="{00000000-0005-0000-0000-0000E4000000}"/>
    <cellStyle name="1_SALEM" xfId="223" xr:uid="{00000000-0005-0000-0000-0000E5000000}"/>
    <cellStyle name="1_SALEM_03-05-31 Final OBS Reports" xfId="224" xr:uid="{00000000-0005-0000-0000-0000E6000000}"/>
    <cellStyle name="1_SALEM_GMACCH_Loans_OBS_033103_Final_v2" xfId="225" xr:uid="{00000000-0005-0000-0000-0000E7000000}"/>
    <cellStyle name="1_SALEM_Japan - 3Q02 Risk Rating Worksheet - 101602_Japan" xfId="226" xr:uid="{00000000-0005-0000-0000-0000E8000000}"/>
    <cellStyle name="1_SALEM_Japan - 3Q02 Risk Rating Worksheet - 101602_Japan_Comparison vs. prior_Q2 2003" xfId="227" xr:uid="{00000000-0005-0000-0000-0000E9000000}"/>
    <cellStyle name="1_SALEM_Japan - 4Q2002 - Risk Rating Worksheet_final" xfId="228" xr:uid="{00000000-0005-0000-0000-0000EA000000}"/>
    <cellStyle name="1_SALEM_Japan - 4Q2002 - Risk Rating Worksheet_final_12.11.2002" xfId="229" xr:uid="{00000000-0005-0000-0000-0000EB000000}"/>
    <cellStyle name="1_SALEM_Japan - 4Q2002 - Risk Rating Worksheet_final_12.11.2002_Comparison vs. prior_Q2 2003" xfId="230" xr:uid="{00000000-0005-0000-0000-0000EC000000}"/>
    <cellStyle name="1_SALEM_Japan - 4Q2002 - Risk Rating Worksheet_final_Comparison vs. prior_Q2 2003" xfId="231" xr:uid="{00000000-0005-0000-0000-0000ED000000}"/>
    <cellStyle name="1_SALEM_Japan-1Q2003 - Risk Rating Worksheet03.06.2003F" xfId="232" xr:uid="{00000000-0005-0000-0000-0000EE000000}"/>
    <cellStyle name="1_SALEM_Japan-1Q2003 - Risk Rating Worksheet03.06.2003F_Comparison vs. prior_Q2 2003" xfId="233" xr:uid="{00000000-0005-0000-0000-0000EF000000}"/>
    <cellStyle name="1_SALEM_Sheet1" xfId="234" xr:uid="{00000000-0005-0000-0000-0000F0000000}"/>
    <cellStyle name="1_SALEM_Sheet3" xfId="235" xr:uid="{00000000-0005-0000-0000-0000F1000000}"/>
    <cellStyle name="1_sec8 (2)" xfId="236" xr:uid="{00000000-0005-0000-0000-0000F2000000}"/>
    <cellStyle name="1_sec8 (2)_03-05-31 Final OBS Reports" xfId="237" xr:uid="{00000000-0005-0000-0000-0000F3000000}"/>
    <cellStyle name="1_sec8 (2)_GMACCH_Loans_OBS_033103_Final_v2" xfId="238" xr:uid="{00000000-0005-0000-0000-0000F4000000}"/>
    <cellStyle name="1_sec8 (2)_Japan - 3Q02 Risk Rating Worksheet - 101602_Japan" xfId="239" xr:uid="{00000000-0005-0000-0000-0000F5000000}"/>
    <cellStyle name="1_sec8 (2)_Japan - 3Q02 Risk Rating Worksheet - 101602_Japan_Comparison vs. prior_Q2 2003" xfId="240" xr:uid="{00000000-0005-0000-0000-0000F6000000}"/>
    <cellStyle name="1_sec8 (2)_Japan - 4Q2002 - Risk Rating Worksheet_final" xfId="241" xr:uid="{00000000-0005-0000-0000-0000F7000000}"/>
    <cellStyle name="1_sec8 (2)_Japan - 4Q2002 - Risk Rating Worksheet_final_12.11.2002" xfId="242" xr:uid="{00000000-0005-0000-0000-0000F8000000}"/>
    <cellStyle name="1_sec8 (2)_Japan - 4Q2002 - Risk Rating Worksheet_final_12.11.2002_Comparison vs. prior_Q2 2003" xfId="243" xr:uid="{00000000-0005-0000-0000-0000F9000000}"/>
    <cellStyle name="1_sec8 (2)_Japan - 4Q2002 - Risk Rating Worksheet_final_Comparison vs. prior_Q2 2003" xfId="244" xr:uid="{00000000-0005-0000-0000-0000FA000000}"/>
    <cellStyle name="1_sec8 (2)_Japan-1Q2003 - Risk Rating Worksheet03.06.2003F" xfId="245" xr:uid="{00000000-0005-0000-0000-0000FB000000}"/>
    <cellStyle name="1_sec8 (2)_Japan-1Q2003 - Risk Rating Worksheet03.06.2003F_Comparison vs. prior_Q2 2003" xfId="246" xr:uid="{00000000-0005-0000-0000-0000FC000000}"/>
    <cellStyle name="1_sec8 (2)_Sheet1" xfId="247" xr:uid="{00000000-0005-0000-0000-0000FD000000}"/>
    <cellStyle name="1_sec8 (2)_Sheet3" xfId="248" xr:uid="{00000000-0005-0000-0000-0000FE000000}"/>
    <cellStyle name="1_Sheet1" xfId="249" xr:uid="{00000000-0005-0000-0000-0000FF000000}"/>
    <cellStyle name="1_Sheet3" xfId="250" xr:uid="{00000000-0005-0000-0000-000000010000}"/>
    <cellStyle name="2" xfId="251" xr:uid="{00000000-0005-0000-0000-000001010000}"/>
    <cellStyle name="2_03-05-31 Final OBS Reports" xfId="252" xr:uid="{00000000-0005-0000-0000-000002010000}"/>
    <cellStyle name="2_GMACCH_Loans_OBS_033103_Final_v2" xfId="253" xr:uid="{00000000-0005-0000-0000-000003010000}"/>
    <cellStyle name="2_Japan - 3Q02 Risk Rating Worksheet - 101602_Japan" xfId="254" xr:uid="{00000000-0005-0000-0000-000004010000}"/>
    <cellStyle name="2_Japan - 3Q02 Risk Rating Worksheet - 101602_Japan_Comparison vs. prior_Q2 2003" xfId="255" xr:uid="{00000000-0005-0000-0000-000005010000}"/>
    <cellStyle name="2_Japan - 4Q2002 - Risk Rating Worksheet_final" xfId="256" xr:uid="{00000000-0005-0000-0000-000006010000}"/>
    <cellStyle name="2_Japan - 4Q2002 - Risk Rating Worksheet_final_12.11.2002" xfId="257" xr:uid="{00000000-0005-0000-0000-000007010000}"/>
    <cellStyle name="2_Japan - 4Q2002 - Risk Rating Worksheet_final_12.11.2002_Comparison vs. prior_Q2 2003" xfId="258" xr:uid="{00000000-0005-0000-0000-000008010000}"/>
    <cellStyle name="2_Japan - 4Q2002 - Risk Rating Worksheet_final_Comparison vs. prior_Q2 2003" xfId="259" xr:uid="{00000000-0005-0000-0000-000009010000}"/>
    <cellStyle name="2_Japan-1Q2003 - Risk Rating Worksheet03.06.2003F" xfId="260" xr:uid="{00000000-0005-0000-0000-00000A010000}"/>
    <cellStyle name="2_Japan-1Q2003 - Risk Rating Worksheet03.06.2003F_Comparison vs. prior_Q2 2003" xfId="261" xr:uid="{00000000-0005-0000-0000-00000B010000}"/>
    <cellStyle name="2_SALEM" xfId="262" xr:uid="{00000000-0005-0000-0000-00000C010000}"/>
    <cellStyle name="2_SALEM_03-05-31 Final OBS Reports" xfId="263" xr:uid="{00000000-0005-0000-0000-00000D010000}"/>
    <cellStyle name="2_SALEM_GMACCH_Loans_OBS_033103_Final_v2" xfId="264" xr:uid="{00000000-0005-0000-0000-00000E010000}"/>
    <cellStyle name="2_SALEM_Japan - 3Q02 Risk Rating Worksheet - 101602_Japan" xfId="265" xr:uid="{00000000-0005-0000-0000-00000F010000}"/>
    <cellStyle name="2_SALEM_Japan - 3Q02 Risk Rating Worksheet - 101602_Japan_Comparison vs. prior_Q2 2003" xfId="266" xr:uid="{00000000-0005-0000-0000-000010010000}"/>
    <cellStyle name="2_SALEM_Japan - 4Q2002 - Risk Rating Worksheet_final" xfId="267" xr:uid="{00000000-0005-0000-0000-000011010000}"/>
    <cellStyle name="2_SALEM_Japan - 4Q2002 - Risk Rating Worksheet_final_12.11.2002" xfId="268" xr:uid="{00000000-0005-0000-0000-000012010000}"/>
    <cellStyle name="2_SALEM_Japan - 4Q2002 - Risk Rating Worksheet_final_12.11.2002_Comparison vs. prior_Q2 2003" xfId="269" xr:uid="{00000000-0005-0000-0000-000013010000}"/>
    <cellStyle name="2_SALEM_Japan - 4Q2002 - Risk Rating Worksheet_final_Comparison vs. prior_Q2 2003" xfId="270" xr:uid="{00000000-0005-0000-0000-000014010000}"/>
    <cellStyle name="2_SALEM_Japan-1Q2003 - Risk Rating Worksheet03.06.2003F" xfId="271" xr:uid="{00000000-0005-0000-0000-000015010000}"/>
    <cellStyle name="2_SALEM_Japan-1Q2003 - Risk Rating Worksheet03.06.2003F_Comparison vs. prior_Q2 2003" xfId="272" xr:uid="{00000000-0005-0000-0000-000016010000}"/>
    <cellStyle name="2_SALEM_Sheet1" xfId="273" xr:uid="{00000000-0005-0000-0000-000017010000}"/>
    <cellStyle name="2_SALEM_Sheet3" xfId="274" xr:uid="{00000000-0005-0000-0000-000018010000}"/>
    <cellStyle name="2_Sheet1" xfId="275" xr:uid="{00000000-0005-0000-0000-000019010000}"/>
    <cellStyle name="2_Sheet3" xfId="276" xr:uid="{00000000-0005-0000-0000-00001A010000}"/>
    <cellStyle name="20% - Accent1 2" xfId="421" xr:uid="{00000000-0005-0000-0000-00001B010000}"/>
    <cellStyle name="20% - Accent1 3" xfId="666" xr:uid="{00000000-0005-0000-0000-00001C010000}"/>
    <cellStyle name="20% - Accent1 3 2" xfId="667" xr:uid="{00000000-0005-0000-0000-00001D010000}"/>
    <cellStyle name="20% - Accent1 3 2 2" xfId="668" xr:uid="{00000000-0005-0000-0000-00001E010000}"/>
    <cellStyle name="20% - Accent1 3 2 2 2" xfId="669" xr:uid="{00000000-0005-0000-0000-00001F010000}"/>
    <cellStyle name="20% - Accent1 3 2 2_Nova Sea" xfId="670" xr:uid="{00000000-0005-0000-0000-000020010000}"/>
    <cellStyle name="20% - Accent1 3 2 3" xfId="671" xr:uid="{00000000-0005-0000-0000-000021010000}"/>
    <cellStyle name="20% - Accent1 3 2_Nova Sea" xfId="672" xr:uid="{00000000-0005-0000-0000-000022010000}"/>
    <cellStyle name="20% - Accent1 3 3" xfId="673" xr:uid="{00000000-0005-0000-0000-000023010000}"/>
    <cellStyle name="20% - Accent1 3 3 2" xfId="674" xr:uid="{00000000-0005-0000-0000-000024010000}"/>
    <cellStyle name="20% - Accent1 3 3 2 2" xfId="675" xr:uid="{00000000-0005-0000-0000-000025010000}"/>
    <cellStyle name="20% - Accent1 3 3 2_Nova Sea" xfId="676" xr:uid="{00000000-0005-0000-0000-000026010000}"/>
    <cellStyle name="20% - Accent1 3 3 3" xfId="677" xr:uid="{00000000-0005-0000-0000-000027010000}"/>
    <cellStyle name="20% - Accent1 3 3_Nova Sea" xfId="678" xr:uid="{00000000-0005-0000-0000-000028010000}"/>
    <cellStyle name="20% - Accent1 3 4" xfId="679" xr:uid="{00000000-0005-0000-0000-000029010000}"/>
    <cellStyle name="20% - Accent1 3 4 2" xfId="680" xr:uid="{00000000-0005-0000-0000-00002A010000}"/>
    <cellStyle name="20% - Accent1 3 4_Nova Sea" xfId="681" xr:uid="{00000000-0005-0000-0000-00002B010000}"/>
    <cellStyle name="20% - Accent1 3 5" xfId="682" xr:uid="{00000000-0005-0000-0000-00002C010000}"/>
    <cellStyle name="20% - Accent1 3 5 2" xfId="683" xr:uid="{00000000-0005-0000-0000-00002D010000}"/>
    <cellStyle name="20% - Accent1 3 5_Nova Sea" xfId="684" xr:uid="{00000000-0005-0000-0000-00002E010000}"/>
    <cellStyle name="20% - Accent1 3 6" xfId="685" xr:uid="{00000000-0005-0000-0000-00002F010000}"/>
    <cellStyle name="20% - Accent1 3 7" xfId="686" xr:uid="{00000000-0005-0000-0000-000030010000}"/>
    <cellStyle name="20% - Accent1 3_2015 BFOREC HFM PLBS" xfId="687" xr:uid="{00000000-0005-0000-0000-000031010000}"/>
    <cellStyle name="20% - Accent1 4" xfId="688" xr:uid="{00000000-0005-0000-0000-000032010000}"/>
    <cellStyle name="20% - Accent2 2" xfId="422" xr:uid="{00000000-0005-0000-0000-000033010000}"/>
    <cellStyle name="20% - Accent2 3" xfId="689" xr:uid="{00000000-0005-0000-0000-000034010000}"/>
    <cellStyle name="20% - Accent2 3 2" xfId="690" xr:uid="{00000000-0005-0000-0000-000035010000}"/>
    <cellStyle name="20% - Accent2 3 2 2" xfId="691" xr:uid="{00000000-0005-0000-0000-000036010000}"/>
    <cellStyle name="20% - Accent2 3 2 2 2" xfId="692" xr:uid="{00000000-0005-0000-0000-000037010000}"/>
    <cellStyle name="20% - Accent2 3 2 2_Nova Sea" xfId="693" xr:uid="{00000000-0005-0000-0000-000038010000}"/>
    <cellStyle name="20% - Accent2 3 2 3" xfId="694" xr:uid="{00000000-0005-0000-0000-000039010000}"/>
    <cellStyle name="20% - Accent2 3 2_Nova Sea" xfId="695" xr:uid="{00000000-0005-0000-0000-00003A010000}"/>
    <cellStyle name="20% - Accent2 3 3" xfId="696" xr:uid="{00000000-0005-0000-0000-00003B010000}"/>
    <cellStyle name="20% - Accent2 3 3 2" xfId="697" xr:uid="{00000000-0005-0000-0000-00003C010000}"/>
    <cellStyle name="20% - Accent2 3 3 2 2" xfId="698" xr:uid="{00000000-0005-0000-0000-00003D010000}"/>
    <cellStyle name="20% - Accent2 3 3 2_Nova Sea" xfId="699" xr:uid="{00000000-0005-0000-0000-00003E010000}"/>
    <cellStyle name="20% - Accent2 3 3 3" xfId="700" xr:uid="{00000000-0005-0000-0000-00003F010000}"/>
    <cellStyle name="20% - Accent2 3 3_Nova Sea" xfId="701" xr:uid="{00000000-0005-0000-0000-000040010000}"/>
    <cellStyle name="20% - Accent2 3 4" xfId="702" xr:uid="{00000000-0005-0000-0000-000041010000}"/>
    <cellStyle name="20% - Accent2 3 4 2" xfId="703" xr:uid="{00000000-0005-0000-0000-000042010000}"/>
    <cellStyle name="20% - Accent2 3 4_Nova Sea" xfId="704" xr:uid="{00000000-0005-0000-0000-000043010000}"/>
    <cellStyle name="20% - Accent2 3 5" xfId="705" xr:uid="{00000000-0005-0000-0000-000044010000}"/>
    <cellStyle name="20% - Accent2 3 5 2" xfId="706" xr:uid="{00000000-0005-0000-0000-000045010000}"/>
    <cellStyle name="20% - Accent2 3 5_Nova Sea" xfId="707" xr:uid="{00000000-0005-0000-0000-000046010000}"/>
    <cellStyle name="20% - Accent2 3 6" xfId="708" xr:uid="{00000000-0005-0000-0000-000047010000}"/>
    <cellStyle name="20% - Accent2 3 7" xfId="709" xr:uid="{00000000-0005-0000-0000-000048010000}"/>
    <cellStyle name="20% - Accent2 3_2015 BFOREC HFM PLBS" xfId="710" xr:uid="{00000000-0005-0000-0000-000049010000}"/>
    <cellStyle name="20% - Accent2 4" xfId="711" xr:uid="{00000000-0005-0000-0000-00004A010000}"/>
    <cellStyle name="20% - Accent3 2" xfId="423" xr:uid="{00000000-0005-0000-0000-00004B010000}"/>
    <cellStyle name="20% - Accent3 3" xfId="712" xr:uid="{00000000-0005-0000-0000-00004C010000}"/>
    <cellStyle name="20% - Accent3 3 2" xfId="713" xr:uid="{00000000-0005-0000-0000-00004D010000}"/>
    <cellStyle name="20% - Accent3 3 2 2" xfId="714" xr:uid="{00000000-0005-0000-0000-00004E010000}"/>
    <cellStyle name="20% - Accent3 3 2 2 2" xfId="715" xr:uid="{00000000-0005-0000-0000-00004F010000}"/>
    <cellStyle name="20% - Accent3 3 2 2_Nova Sea" xfId="716" xr:uid="{00000000-0005-0000-0000-000050010000}"/>
    <cellStyle name="20% - Accent3 3 2 3" xfId="717" xr:uid="{00000000-0005-0000-0000-000051010000}"/>
    <cellStyle name="20% - Accent3 3 2_Nova Sea" xfId="718" xr:uid="{00000000-0005-0000-0000-000052010000}"/>
    <cellStyle name="20% - Accent3 3 3" xfId="719" xr:uid="{00000000-0005-0000-0000-000053010000}"/>
    <cellStyle name="20% - Accent3 3 3 2" xfId="720" xr:uid="{00000000-0005-0000-0000-000054010000}"/>
    <cellStyle name="20% - Accent3 3 3 2 2" xfId="721" xr:uid="{00000000-0005-0000-0000-000055010000}"/>
    <cellStyle name="20% - Accent3 3 3 2_Nova Sea" xfId="722" xr:uid="{00000000-0005-0000-0000-000056010000}"/>
    <cellStyle name="20% - Accent3 3 3 3" xfId="723" xr:uid="{00000000-0005-0000-0000-000057010000}"/>
    <cellStyle name="20% - Accent3 3 3_Nova Sea" xfId="724" xr:uid="{00000000-0005-0000-0000-000058010000}"/>
    <cellStyle name="20% - Accent3 3 4" xfId="725" xr:uid="{00000000-0005-0000-0000-000059010000}"/>
    <cellStyle name="20% - Accent3 3 4 2" xfId="726" xr:uid="{00000000-0005-0000-0000-00005A010000}"/>
    <cellStyle name="20% - Accent3 3 4_Nova Sea" xfId="727" xr:uid="{00000000-0005-0000-0000-00005B010000}"/>
    <cellStyle name="20% - Accent3 3 5" xfId="728" xr:uid="{00000000-0005-0000-0000-00005C010000}"/>
    <cellStyle name="20% - Accent3 3 5 2" xfId="729" xr:uid="{00000000-0005-0000-0000-00005D010000}"/>
    <cellStyle name="20% - Accent3 3 5_Nova Sea" xfId="730" xr:uid="{00000000-0005-0000-0000-00005E010000}"/>
    <cellStyle name="20% - Accent3 3 6" xfId="731" xr:uid="{00000000-0005-0000-0000-00005F010000}"/>
    <cellStyle name="20% - Accent3 3 7" xfId="732" xr:uid="{00000000-0005-0000-0000-000060010000}"/>
    <cellStyle name="20% - Accent3 3_2015 BFOREC HFM PLBS" xfId="733" xr:uid="{00000000-0005-0000-0000-000061010000}"/>
    <cellStyle name="20% - Accent3 4" xfId="734" xr:uid="{00000000-0005-0000-0000-000062010000}"/>
    <cellStyle name="20% - Accent4 2" xfId="424" xr:uid="{00000000-0005-0000-0000-000063010000}"/>
    <cellStyle name="20% - Accent4 3" xfId="735" xr:uid="{00000000-0005-0000-0000-000064010000}"/>
    <cellStyle name="20% - Accent4 3 2" xfId="736" xr:uid="{00000000-0005-0000-0000-000065010000}"/>
    <cellStyle name="20% - Accent4 3 2 2" xfId="737" xr:uid="{00000000-0005-0000-0000-000066010000}"/>
    <cellStyle name="20% - Accent4 3 2 2 2" xfId="738" xr:uid="{00000000-0005-0000-0000-000067010000}"/>
    <cellStyle name="20% - Accent4 3 2 2_Nova Sea" xfId="739" xr:uid="{00000000-0005-0000-0000-000068010000}"/>
    <cellStyle name="20% - Accent4 3 2 3" xfId="740" xr:uid="{00000000-0005-0000-0000-000069010000}"/>
    <cellStyle name="20% - Accent4 3 2_Nova Sea" xfId="741" xr:uid="{00000000-0005-0000-0000-00006A010000}"/>
    <cellStyle name="20% - Accent4 3 3" xfId="742" xr:uid="{00000000-0005-0000-0000-00006B010000}"/>
    <cellStyle name="20% - Accent4 3 3 2" xfId="743" xr:uid="{00000000-0005-0000-0000-00006C010000}"/>
    <cellStyle name="20% - Accent4 3 3 2 2" xfId="744" xr:uid="{00000000-0005-0000-0000-00006D010000}"/>
    <cellStyle name="20% - Accent4 3 3 2_Nova Sea" xfId="745" xr:uid="{00000000-0005-0000-0000-00006E010000}"/>
    <cellStyle name="20% - Accent4 3 3 3" xfId="746" xr:uid="{00000000-0005-0000-0000-00006F010000}"/>
    <cellStyle name="20% - Accent4 3 3_Nova Sea" xfId="747" xr:uid="{00000000-0005-0000-0000-000070010000}"/>
    <cellStyle name="20% - Accent4 3 4" xfId="748" xr:uid="{00000000-0005-0000-0000-000071010000}"/>
    <cellStyle name="20% - Accent4 3 4 2" xfId="749" xr:uid="{00000000-0005-0000-0000-000072010000}"/>
    <cellStyle name="20% - Accent4 3 4_Nova Sea" xfId="750" xr:uid="{00000000-0005-0000-0000-000073010000}"/>
    <cellStyle name="20% - Accent4 3 5" xfId="751" xr:uid="{00000000-0005-0000-0000-000074010000}"/>
    <cellStyle name="20% - Accent4 3 5 2" xfId="752" xr:uid="{00000000-0005-0000-0000-000075010000}"/>
    <cellStyle name="20% - Accent4 3 5_Nova Sea" xfId="753" xr:uid="{00000000-0005-0000-0000-000076010000}"/>
    <cellStyle name="20% - Accent4 3 6" xfId="754" xr:uid="{00000000-0005-0000-0000-000077010000}"/>
    <cellStyle name="20% - Accent4 3 7" xfId="755" xr:uid="{00000000-0005-0000-0000-000078010000}"/>
    <cellStyle name="20% - Accent4 3_2015 BFOREC HFM PLBS" xfId="756" xr:uid="{00000000-0005-0000-0000-000079010000}"/>
    <cellStyle name="20% - Accent4 4" xfId="757" xr:uid="{00000000-0005-0000-0000-00007A010000}"/>
    <cellStyle name="20% - Accent5 2" xfId="425" xr:uid="{00000000-0005-0000-0000-00007B010000}"/>
    <cellStyle name="20% - Accent5 3" xfId="758" xr:uid="{00000000-0005-0000-0000-00007C010000}"/>
    <cellStyle name="20% - Accent5 3 2" xfId="759" xr:uid="{00000000-0005-0000-0000-00007D010000}"/>
    <cellStyle name="20% - Accent5 3 2 2" xfId="760" xr:uid="{00000000-0005-0000-0000-00007E010000}"/>
    <cellStyle name="20% - Accent5 3 2 2 2" xfId="761" xr:uid="{00000000-0005-0000-0000-00007F010000}"/>
    <cellStyle name="20% - Accent5 3 2 2_Nova Sea" xfId="762" xr:uid="{00000000-0005-0000-0000-000080010000}"/>
    <cellStyle name="20% - Accent5 3 2 3" xfId="763" xr:uid="{00000000-0005-0000-0000-000081010000}"/>
    <cellStyle name="20% - Accent5 3 2_Nova Sea" xfId="764" xr:uid="{00000000-0005-0000-0000-000082010000}"/>
    <cellStyle name="20% - Accent5 3 3" xfId="765" xr:uid="{00000000-0005-0000-0000-000083010000}"/>
    <cellStyle name="20% - Accent5 3 3 2" xfId="766" xr:uid="{00000000-0005-0000-0000-000084010000}"/>
    <cellStyle name="20% - Accent5 3 3 2 2" xfId="767" xr:uid="{00000000-0005-0000-0000-000085010000}"/>
    <cellStyle name="20% - Accent5 3 3 2_Nova Sea" xfId="768" xr:uid="{00000000-0005-0000-0000-000086010000}"/>
    <cellStyle name="20% - Accent5 3 3 3" xfId="769" xr:uid="{00000000-0005-0000-0000-000087010000}"/>
    <cellStyle name="20% - Accent5 3 3_Nova Sea" xfId="770" xr:uid="{00000000-0005-0000-0000-000088010000}"/>
    <cellStyle name="20% - Accent5 3 4" xfId="771" xr:uid="{00000000-0005-0000-0000-000089010000}"/>
    <cellStyle name="20% - Accent5 3 4 2" xfId="772" xr:uid="{00000000-0005-0000-0000-00008A010000}"/>
    <cellStyle name="20% - Accent5 3 4_Nova Sea" xfId="773" xr:uid="{00000000-0005-0000-0000-00008B010000}"/>
    <cellStyle name="20% - Accent5 3 5" xfId="774" xr:uid="{00000000-0005-0000-0000-00008C010000}"/>
    <cellStyle name="20% - Accent5 3 5 2" xfId="775" xr:uid="{00000000-0005-0000-0000-00008D010000}"/>
    <cellStyle name="20% - Accent5 3 5_Nova Sea" xfId="776" xr:uid="{00000000-0005-0000-0000-00008E010000}"/>
    <cellStyle name="20% - Accent5 3 6" xfId="777" xr:uid="{00000000-0005-0000-0000-00008F010000}"/>
    <cellStyle name="20% - Accent5 3 7" xfId="778" xr:uid="{00000000-0005-0000-0000-000090010000}"/>
    <cellStyle name="20% - Accent5 3_2015 BFOREC HFM PLBS" xfId="779" xr:uid="{00000000-0005-0000-0000-000091010000}"/>
    <cellStyle name="20% - Accent5 4" xfId="780" xr:uid="{00000000-0005-0000-0000-000092010000}"/>
    <cellStyle name="20% - Accent6 2" xfId="426" xr:uid="{00000000-0005-0000-0000-000093010000}"/>
    <cellStyle name="20% - Accent6 3" xfId="781" xr:uid="{00000000-0005-0000-0000-000094010000}"/>
    <cellStyle name="20% - Accent6 3 2" xfId="782" xr:uid="{00000000-0005-0000-0000-000095010000}"/>
    <cellStyle name="20% - Accent6 3 2 2" xfId="783" xr:uid="{00000000-0005-0000-0000-000096010000}"/>
    <cellStyle name="20% - Accent6 3 2 2 2" xfId="784" xr:uid="{00000000-0005-0000-0000-000097010000}"/>
    <cellStyle name="20% - Accent6 3 2 2_Nova Sea" xfId="785" xr:uid="{00000000-0005-0000-0000-000098010000}"/>
    <cellStyle name="20% - Accent6 3 2 3" xfId="786" xr:uid="{00000000-0005-0000-0000-000099010000}"/>
    <cellStyle name="20% - Accent6 3 2_Nova Sea" xfId="787" xr:uid="{00000000-0005-0000-0000-00009A010000}"/>
    <cellStyle name="20% - Accent6 3 3" xfId="788" xr:uid="{00000000-0005-0000-0000-00009B010000}"/>
    <cellStyle name="20% - Accent6 3 3 2" xfId="789" xr:uid="{00000000-0005-0000-0000-00009C010000}"/>
    <cellStyle name="20% - Accent6 3 3 2 2" xfId="790" xr:uid="{00000000-0005-0000-0000-00009D010000}"/>
    <cellStyle name="20% - Accent6 3 3 2_Nova Sea" xfId="791" xr:uid="{00000000-0005-0000-0000-00009E010000}"/>
    <cellStyle name="20% - Accent6 3 3 3" xfId="792" xr:uid="{00000000-0005-0000-0000-00009F010000}"/>
    <cellStyle name="20% - Accent6 3 3_Nova Sea" xfId="793" xr:uid="{00000000-0005-0000-0000-0000A0010000}"/>
    <cellStyle name="20% - Accent6 3 4" xfId="794" xr:uid="{00000000-0005-0000-0000-0000A1010000}"/>
    <cellStyle name="20% - Accent6 3 4 2" xfId="795" xr:uid="{00000000-0005-0000-0000-0000A2010000}"/>
    <cellStyle name="20% - Accent6 3 4_Nova Sea" xfId="796" xr:uid="{00000000-0005-0000-0000-0000A3010000}"/>
    <cellStyle name="20% - Accent6 3 5" xfId="797" xr:uid="{00000000-0005-0000-0000-0000A4010000}"/>
    <cellStyle name="20% - Accent6 3 5 2" xfId="798" xr:uid="{00000000-0005-0000-0000-0000A5010000}"/>
    <cellStyle name="20% - Accent6 3 5_Nova Sea" xfId="799" xr:uid="{00000000-0005-0000-0000-0000A6010000}"/>
    <cellStyle name="20% - Accent6 3 6" xfId="800" xr:uid="{00000000-0005-0000-0000-0000A7010000}"/>
    <cellStyle name="20% - Accent6 3 7" xfId="801" xr:uid="{00000000-0005-0000-0000-0000A8010000}"/>
    <cellStyle name="20% - Accent6 3_2015 BFOREC HFM PLBS" xfId="802" xr:uid="{00000000-0005-0000-0000-0000A9010000}"/>
    <cellStyle name="20% - Accent6 4" xfId="803" xr:uid="{00000000-0005-0000-0000-0000AA010000}"/>
    <cellStyle name="20% - Énfasis1" xfId="804" xr:uid="{00000000-0005-0000-0000-0000AB010000}"/>
    <cellStyle name="20% - Énfasis2" xfId="805" xr:uid="{00000000-0005-0000-0000-0000AC010000}"/>
    <cellStyle name="20% - Énfasis3" xfId="806" xr:uid="{00000000-0005-0000-0000-0000AD010000}"/>
    <cellStyle name="20% - Énfasis4" xfId="807" xr:uid="{00000000-0005-0000-0000-0000AE010000}"/>
    <cellStyle name="20% - Énfasis5" xfId="808" xr:uid="{00000000-0005-0000-0000-0000AF010000}"/>
    <cellStyle name="20% - Énfasis6" xfId="809" xr:uid="{00000000-0005-0000-0000-0000B0010000}"/>
    <cellStyle name="20% - uthevingsfarge 1" xfId="810" xr:uid="{00000000-0005-0000-0000-0000B1010000}"/>
    <cellStyle name="20% - uthevingsfarge 2" xfId="811" xr:uid="{00000000-0005-0000-0000-0000B2010000}"/>
    <cellStyle name="20% - uthevingsfarge 3" xfId="812" xr:uid="{00000000-0005-0000-0000-0000B3010000}"/>
    <cellStyle name="20% - uthevingsfarge 4" xfId="813" xr:uid="{00000000-0005-0000-0000-0000B4010000}"/>
    <cellStyle name="20% - uthevingsfarge 5" xfId="814" xr:uid="{00000000-0005-0000-0000-0000B5010000}"/>
    <cellStyle name="20% - uthevingsfarge 6" xfId="815" xr:uid="{00000000-0005-0000-0000-0000B6010000}"/>
    <cellStyle name="3" xfId="277" xr:uid="{00000000-0005-0000-0000-0000B7010000}"/>
    <cellStyle name="3_03-05-31 Final OBS Reports" xfId="278" xr:uid="{00000000-0005-0000-0000-0000B8010000}"/>
    <cellStyle name="3_GMACCH_Loans_OBS_033103_Final_v2" xfId="279" xr:uid="{00000000-0005-0000-0000-0000B9010000}"/>
    <cellStyle name="3_Japan - 3Q02 Risk Rating Worksheet - 101602_Japan" xfId="280" xr:uid="{00000000-0005-0000-0000-0000BA010000}"/>
    <cellStyle name="3_Japan - 3Q02 Risk Rating Worksheet - 101602_Japan_Comparison vs. prior_Q2 2003" xfId="281" xr:uid="{00000000-0005-0000-0000-0000BB010000}"/>
    <cellStyle name="3_Japan - 4Q2002 - Risk Rating Worksheet_final" xfId="282" xr:uid="{00000000-0005-0000-0000-0000BC010000}"/>
    <cellStyle name="3_Japan - 4Q2002 - Risk Rating Worksheet_final_12.11.2002" xfId="283" xr:uid="{00000000-0005-0000-0000-0000BD010000}"/>
    <cellStyle name="3_Japan - 4Q2002 - Risk Rating Worksheet_final_12.11.2002_Comparison vs. prior_Q2 2003" xfId="284" xr:uid="{00000000-0005-0000-0000-0000BE010000}"/>
    <cellStyle name="3_Japan - 4Q2002 - Risk Rating Worksheet_final_Comparison vs. prior_Q2 2003" xfId="285" xr:uid="{00000000-0005-0000-0000-0000BF010000}"/>
    <cellStyle name="3_Japan-1Q2003 - Risk Rating Worksheet03.06.2003F" xfId="286" xr:uid="{00000000-0005-0000-0000-0000C0010000}"/>
    <cellStyle name="3_Japan-1Q2003 - Risk Rating Worksheet03.06.2003F_Comparison vs. prior_Q2 2003" xfId="287" xr:uid="{00000000-0005-0000-0000-0000C1010000}"/>
    <cellStyle name="3_Sheet1" xfId="288" xr:uid="{00000000-0005-0000-0000-0000C2010000}"/>
    <cellStyle name="3_Sheet3" xfId="289" xr:uid="{00000000-0005-0000-0000-0000C3010000}"/>
    <cellStyle name="40% - Accent1 2" xfId="427" xr:uid="{00000000-0005-0000-0000-0000C4010000}"/>
    <cellStyle name="40% - Accent1 3" xfId="816" xr:uid="{00000000-0005-0000-0000-0000C5010000}"/>
    <cellStyle name="40% - Accent1 3 2" xfId="817" xr:uid="{00000000-0005-0000-0000-0000C6010000}"/>
    <cellStyle name="40% - Accent1 3 2 2" xfId="818" xr:uid="{00000000-0005-0000-0000-0000C7010000}"/>
    <cellStyle name="40% - Accent1 3 2 2 2" xfId="819" xr:uid="{00000000-0005-0000-0000-0000C8010000}"/>
    <cellStyle name="40% - Accent1 3 2 2_Nova Sea" xfId="820" xr:uid="{00000000-0005-0000-0000-0000C9010000}"/>
    <cellStyle name="40% - Accent1 3 2 3" xfId="821" xr:uid="{00000000-0005-0000-0000-0000CA010000}"/>
    <cellStyle name="40% - Accent1 3 2_Nova Sea" xfId="822" xr:uid="{00000000-0005-0000-0000-0000CB010000}"/>
    <cellStyle name="40% - Accent1 3 3" xfId="823" xr:uid="{00000000-0005-0000-0000-0000CC010000}"/>
    <cellStyle name="40% - Accent1 3 3 2" xfId="824" xr:uid="{00000000-0005-0000-0000-0000CD010000}"/>
    <cellStyle name="40% - Accent1 3 3 2 2" xfId="825" xr:uid="{00000000-0005-0000-0000-0000CE010000}"/>
    <cellStyle name="40% - Accent1 3 3 2_Nova Sea" xfId="826" xr:uid="{00000000-0005-0000-0000-0000CF010000}"/>
    <cellStyle name="40% - Accent1 3 3 3" xfId="827" xr:uid="{00000000-0005-0000-0000-0000D0010000}"/>
    <cellStyle name="40% - Accent1 3 3_Nova Sea" xfId="828" xr:uid="{00000000-0005-0000-0000-0000D1010000}"/>
    <cellStyle name="40% - Accent1 3 4" xfId="829" xr:uid="{00000000-0005-0000-0000-0000D2010000}"/>
    <cellStyle name="40% - Accent1 3 4 2" xfId="830" xr:uid="{00000000-0005-0000-0000-0000D3010000}"/>
    <cellStyle name="40% - Accent1 3 4_Nova Sea" xfId="831" xr:uid="{00000000-0005-0000-0000-0000D4010000}"/>
    <cellStyle name="40% - Accent1 3 5" xfId="832" xr:uid="{00000000-0005-0000-0000-0000D5010000}"/>
    <cellStyle name="40% - Accent1 3 5 2" xfId="833" xr:uid="{00000000-0005-0000-0000-0000D6010000}"/>
    <cellStyle name="40% - Accent1 3 5_Nova Sea" xfId="834" xr:uid="{00000000-0005-0000-0000-0000D7010000}"/>
    <cellStyle name="40% - Accent1 3 6" xfId="835" xr:uid="{00000000-0005-0000-0000-0000D8010000}"/>
    <cellStyle name="40% - Accent1 3 7" xfId="836" xr:uid="{00000000-0005-0000-0000-0000D9010000}"/>
    <cellStyle name="40% - Accent1 3_2015 BFOREC HFM PLBS" xfId="837" xr:uid="{00000000-0005-0000-0000-0000DA010000}"/>
    <cellStyle name="40% - Accent1 4" xfId="838" xr:uid="{00000000-0005-0000-0000-0000DB010000}"/>
    <cellStyle name="40% - Accent2 2" xfId="428" xr:uid="{00000000-0005-0000-0000-0000DC010000}"/>
    <cellStyle name="40% - Accent2 3" xfId="839" xr:uid="{00000000-0005-0000-0000-0000DD010000}"/>
    <cellStyle name="40% - Accent2 3 2" xfId="840" xr:uid="{00000000-0005-0000-0000-0000DE010000}"/>
    <cellStyle name="40% - Accent2 3 2 2" xfId="841" xr:uid="{00000000-0005-0000-0000-0000DF010000}"/>
    <cellStyle name="40% - Accent2 3 2 2 2" xfId="842" xr:uid="{00000000-0005-0000-0000-0000E0010000}"/>
    <cellStyle name="40% - Accent2 3 2 2_Nova Sea" xfId="843" xr:uid="{00000000-0005-0000-0000-0000E1010000}"/>
    <cellStyle name="40% - Accent2 3 2 3" xfId="844" xr:uid="{00000000-0005-0000-0000-0000E2010000}"/>
    <cellStyle name="40% - Accent2 3 2_Nova Sea" xfId="845" xr:uid="{00000000-0005-0000-0000-0000E3010000}"/>
    <cellStyle name="40% - Accent2 3 3" xfId="846" xr:uid="{00000000-0005-0000-0000-0000E4010000}"/>
    <cellStyle name="40% - Accent2 3 3 2" xfId="847" xr:uid="{00000000-0005-0000-0000-0000E5010000}"/>
    <cellStyle name="40% - Accent2 3 3 2 2" xfId="848" xr:uid="{00000000-0005-0000-0000-0000E6010000}"/>
    <cellStyle name="40% - Accent2 3 3 2_Nova Sea" xfId="849" xr:uid="{00000000-0005-0000-0000-0000E7010000}"/>
    <cellStyle name="40% - Accent2 3 3 3" xfId="850" xr:uid="{00000000-0005-0000-0000-0000E8010000}"/>
    <cellStyle name="40% - Accent2 3 3_Nova Sea" xfId="851" xr:uid="{00000000-0005-0000-0000-0000E9010000}"/>
    <cellStyle name="40% - Accent2 3 4" xfId="852" xr:uid="{00000000-0005-0000-0000-0000EA010000}"/>
    <cellStyle name="40% - Accent2 3 4 2" xfId="853" xr:uid="{00000000-0005-0000-0000-0000EB010000}"/>
    <cellStyle name="40% - Accent2 3 4_Nova Sea" xfId="854" xr:uid="{00000000-0005-0000-0000-0000EC010000}"/>
    <cellStyle name="40% - Accent2 3 5" xfId="855" xr:uid="{00000000-0005-0000-0000-0000ED010000}"/>
    <cellStyle name="40% - Accent2 3 5 2" xfId="856" xr:uid="{00000000-0005-0000-0000-0000EE010000}"/>
    <cellStyle name="40% - Accent2 3 5_Nova Sea" xfId="857" xr:uid="{00000000-0005-0000-0000-0000EF010000}"/>
    <cellStyle name="40% - Accent2 3 6" xfId="858" xr:uid="{00000000-0005-0000-0000-0000F0010000}"/>
    <cellStyle name="40% - Accent2 3 7" xfId="859" xr:uid="{00000000-0005-0000-0000-0000F1010000}"/>
    <cellStyle name="40% - Accent2 3_2015 BFOREC HFM PLBS" xfId="860" xr:uid="{00000000-0005-0000-0000-0000F2010000}"/>
    <cellStyle name="40% - Accent2 4" xfId="861" xr:uid="{00000000-0005-0000-0000-0000F3010000}"/>
    <cellStyle name="40% - Accent3 2" xfId="429" xr:uid="{00000000-0005-0000-0000-0000F4010000}"/>
    <cellStyle name="40% - Accent3 3" xfId="862" xr:uid="{00000000-0005-0000-0000-0000F5010000}"/>
    <cellStyle name="40% - Accent3 3 2" xfId="863" xr:uid="{00000000-0005-0000-0000-0000F6010000}"/>
    <cellStyle name="40% - Accent3 3 2 2" xfId="864" xr:uid="{00000000-0005-0000-0000-0000F7010000}"/>
    <cellStyle name="40% - Accent3 3 2 2 2" xfId="865" xr:uid="{00000000-0005-0000-0000-0000F8010000}"/>
    <cellStyle name="40% - Accent3 3 2 2_Nova Sea" xfId="866" xr:uid="{00000000-0005-0000-0000-0000F9010000}"/>
    <cellStyle name="40% - Accent3 3 2 3" xfId="867" xr:uid="{00000000-0005-0000-0000-0000FA010000}"/>
    <cellStyle name="40% - Accent3 3 2_Nova Sea" xfId="868" xr:uid="{00000000-0005-0000-0000-0000FB010000}"/>
    <cellStyle name="40% - Accent3 3 3" xfId="869" xr:uid="{00000000-0005-0000-0000-0000FC010000}"/>
    <cellStyle name="40% - Accent3 3 3 2" xfId="870" xr:uid="{00000000-0005-0000-0000-0000FD010000}"/>
    <cellStyle name="40% - Accent3 3 3 2 2" xfId="871" xr:uid="{00000000-0005-0000-0000-0000FE010000}"/>
    <cellStyle name="40% - Accent3 3 3 2_Nova Sea" xfId="872" xr:uid="{00000000-0005-0000-0000-0000FF010000}"/>
    <cellStyle name="40% - Accent3 3 3 3" xfId="873" xr:uid="{00000000-0005-0000-0000-000000020000}"/>
    <cellStyle name="40% - Accent3 3 3_Nova Sea" xfId="874" xr:uid="{00000000-0005-0000-0000-000001020000}"/>
    <cellStyle name="40% - Accent3 3 4" xfId="875" xr:uid="{00000000-0005-0000-0000-000002020000}"/>
    <cellStyle name="40% - Accent3 3 4 2" xfId="876" xr:uid="{00000000-0005-0000-0000-000003020000}"/>
    <cellStyle name="40% - Accent3 3 4_Nova Sea" xfId="877" xr:uid="{00000000-0005-0000-0000-000004020000}"/>
    <cellStyle name="40% - Accent3 3 5" xfId="878" xr:uid="{00000000-0005-0000-0000-000005020000}"/>
    <cellStyle name="40% - Accent3 3 5 2" xfId="879" xr:uid="{00000000-0005-0000-0000-000006020000}"/>
    <cellStyle name="40% - Accent3 3 5_Nova Sea" xfId="880" xr:uid="{00000000-0005-0000-0000-000007020000}"/>
    <cellStyle name="40% - Accent3 3 6" xfId="881" xr:uid="{00000000-0005-0000-0000-000008020000}"/>
    <cellStyle name="40% - Accent3 3 7" xfId="882" xr:uid="{00000000-0005-0000-0000-000009020000}"/>
    <cellStyle name="40% - Accent3 3_2015 BFOREC HFM PLBS" xfId="883" xr:uid="{00000000-0005-0000-0000-00000A020000}"/>
    <cellStyle name="40% - Accent3 4" xfId="884" xr:uid="{00000000-0005-0000-0000-00000B020000}"/>
    <cellStyle name="40% - Accent4 2" xfId="430" xr:uid="{00000000-0005-0000-0000-00000C020000}"/>
    <cellStyle name="40% - Accent4 3" xfId="885" xr:uid="{00000000-0005-0000-0000-00000D020000}"/>
    <cellStyle name="40% - Accent4 3 2" xfId="886" xr:uid="{00000000-0005-0000-0000-00000E020000}"/>
    <cellStyle name="40% - Accent4 3 2 2" xfId="887" xr:uid="{00000000-0005-0000-0000-00000F020000}"/>
    <cellStyle name="40% - Accent4 3 2 2 2" xfId="888" xr:uid="{00000000-0005-0000-0000-000010020000}"/>
    <cellStyle name="40% - Accent4 3 2 2_Nova Sea" xfId="889" xr:uid="{00000000-0005-0000-0000-000011020000}"/>
    <cellStyle name="40% - Accent4 3 2 3" xfId="890" xr:uid="{00000000-0005-0000-0000-000012020000}"/>
    <cellStyle name="40% - Accent4 3 2_Nova Sea" xfId="891" xr:uid="{00000000-0005-0000-0000-000013020000}"/>
    <cellStyle name="40% - Accent4 3 3" xfId="892" xr:uid="{00000000-0005-0000-0000-000014020000}"/>
    <cellStyle name="40% - Accent4 3 3 2" xfId="893" xr:uid="{00000000-0005-0000-0000-000015020000}"/>
    <cellStyle name="40% - Accent4 3 3 2 2" xfId="894" xr:uid="{00000000-0005-0000-0000-000016020000}"/>
    <cellStyle name="40% - Accent4 3 3 2_Nova Sea" xfId="895" xr:uid="{00000000-0005-0000-0000-000017020000}"/>
    <cellStyle name="40% - Accent4 3 3 3" xfId="896" xr:uid="{00000000-0005-0000-0000-000018020000}"/>
    <cellStyle name="40% - Accent4 3 3_Nova Sea" xfId="897" xr:uid="{00000000-0005-0000-0000-000019020000}"/>
    <cellStyle name="40% - Accent4 3 4" xfId="898" xr:uid="{00000000-0005-0000-0000-00001A020000}"/>
    <cellStyle name="40% - Accent4 3 4 2" xfId="899" xr:uid="{00000000-0005-0000-0000-00001B020000}"/>
    <cellStyle name="40% - Accent4 3 4_Nova Sea" xfId="900" xr:uid="{00000000-0005-0000-0000-00001C020000}"/>
    <cellStyle name="40% - Accent4 3 5" xfId="901" xr:uid="{00000000-0005-0000-0000-00001D020000}"/>
    <cellStyle name="40% - Accent4 3 5 2" xfId="902" xr:uid="{00000000-0005-0000-0000-00001E020000}"/>
    <cellStyle name="40% - Accent4 3 5_Nova Sea" xfId="903" xr:uid="{00000000-0005-0000-0000-00001F020000}"/>
    <cellStyle name="40% - Accent4 3 6" xfId="904" xr:uid="{00000000-0005-0000-0000-000020020000}"/>
    <cellStyle name="40% - Accent4 3 7" xfId="905" xr:uid="{00000000-0005-0000-0000-000021020000}"/>
    <cellStyle name="40% - Accent4 3_2015 BFOREC HFM PLBS" xfId="906" xr:uid="{00000000-0005-0000-0000-000022020000}"/>
    <cellStyle name="40% - Accent4 4" xfId="907" xr:uid="{00000000-0005-0000-0000-000023020000}"/>
    <cellStyle name="40% - Accent5 2" xfId="431" xr:uid="{00000000-0005-0000-0000-000024020000}"/>
    <cellStyle name="40% - Accent5 3" xfId="908" xr:uid="{00000000-0005-0000-0000-000025020000}"/>
    <cellStyle name="40% - Accent5 3 2" xfId="909" xr:uid="{00000000-0005-0000-0000-000026020000}"/>
    <cellStyle name="40% - Accent5 3 2 2" xfId="910" xr:uid="{00000000-0005-0000-0000-000027020000}"/>
    <cellStyle name="40% - Accent5 3 2 2 2" xfId="911" xr:uid="{00000000-0005-0000-0000-000028020000}"/>
    <cellStyle name="40% - Accent5 3 2 2_Nova Sea" xfId="912" xr:uid="{00000000-0005-0000-0000-000029020000}"/>
    <cellStyle name="40% - Accent5 3 2 3" xfId="913" xr:uid="{00000000-0005-0000-0000-00002A020000}"/>
    <cellStyle name="40% - Accent5 3 2_Nova Sea" xfId="914" xr:uid="{00000000-0005-0000-0000-00002B020000}"/>
    <cellStyle name="40% - Accent5 3 3" xfId="915" xr:uid="{00000000-0005-0000-0000-00002C020000}"/>
    <cellStyle name="40% - Accent5 3 3 2" xfId="916" xr:uid="{00000000-0005-0000-0000-00002D020000}"/>
    <cellStyle name="40% - Accent5 3 3 2 2" xfId="917" xr:uid="{00000000-0005-0000-0000-00002E020000}"/>
    <cellStyle name="40% - Accent5 3 3 2_Nova Sea" xfId="918" xr:uid="{00000000-0005-0000-0000-00002F020000}"/>
    <cellStyle name="40% - Accent5 3 3 3" xfId="919" xr:uid="{00000000-0005-0000-0000-000030020000}"/>
    <cellStyle name="40% - Accent5 3 3_Nova Sea" xfId="920" xr:uid="{00000000-0005-0000-0000-000031020000}"/>
    <cellStyle name="40% - Accent5 3 4" xfId="921" xr:uid="{00000000-0005-0000-0000-000032020000}"/>
    <cellStyle name="40% - Accent5 3 4 2" xfId="922" xr:uid="{00000000-0005-0000-0000-000033020000}"/>
    <cellStyle name="40% - Accent5 3 4_Nova Sea" xfId="923" xr:uid="{00000000-0005-0000-0000-000034020000}"/>
    <cellStyle name="40% - Accent5 3 5" xfId="924" xr:uid="{00000000-0005-0000-0000-000035020000}"/>
    <cellStyle name="40% - Accent5 3 5 2" xfId="925" xr:uid="{00000000-0005-0000-0000-000036020000}"/>
    <cellStyle name="40% - Accent5 3 5_Nova Sea" xfId="926" xr:uid="{00000000-0005-0000-0000-000037020000}"/>
    <cellStyle name="40% - Accent5 3 6" xfId="927" xr:uid="{00000000-0005-0000-0000-000038020000}"/>
    <cellStyle name="40% - Accent5 3 7" xfId="928" xr:uid="{00000000-0005-0000-0000-000039020000}"/>
    <cellStyle name="40% - Accent5 3_2015 BFOREC HFM PLBS" xfId="929" xr:uid="{00000000-0005-0000-0000-00003A020000}"/>
    <cellStyle name="40% - Accent5 4" xfId="930" xr:uid="{00000000-0005-0000-0000-00003B020000}"/>
    <cellStyle name="40% - Accent6 2" xfId="432" xr:uid="{00000000-0005-0000-0000-00003C020000}"/>
    <cellStyle name="40% - Accent6 3" xfId="931" xr:uid="{00000000-0005-0000-0000-00003D020000}"/>
    <cellStyle name="40% - Accent6 3 2" xfId="932" xr:uid="{00000000-0005-0000-0000-00003E020000}"/>
    <cellStyle name="40% - Accent6 3 2 2" xfId="933" xr:uid="{00000000-0005-0000-0000-00003F020000}"/>
    <cellStyle name="40% - Accent6 3 2 2 2" xfId="934" xr:uid="{00000000-0005-0000-0000-000040020000}"/>
    <cellStyle name="40% - Accent6 3 2 2_Nova Sea" xfId="935" xr:uid="{00000000-0005-0000-0000-000041020000}"/>
    <cellStyle name="40% - Accent6 3 2 3" xfId="936" xr:uid="{00000000-0005-0000-0000-000042020000}"/>
    <cellStyle name="40% - Accent6 3 2_Nova Sea" xfId="937" xr:uid="{00000000-0005-0000-0000-000043020000}"/>
    <cellStyle name="40% - Accent6 3 3" xfId="938" xr:uid="{00000000-0005-0000-0000-000044020000}"/>
    <cellStyle name="40% - Accent6 3 3 2" xfId="939" xr:uid="{00000000-0005-0000-0000-000045020000}"/>
    <cellStyle name="40% - Accent6 3 3 2 2" xfId="940" xr:uid="{00000000-0005-0000-0000-000046020000}"/>
    <cellStyle name="40% - Accent6 3 3 2_Nova Sea" xfId="941" xr:uid="{00000000-0005-0000-0000-000047020000}"/>
    <cellStyle name="40% - Accent6 3 3 3" xfId="942" xr:uid="{00000000-0005-0000-0000-000048020000}"/>
    <cellStyle name="40% - Accent6 3 3_Nova Sea" xfId="943" xr:uid="{00000000-0005-0000-0000-000049020000}"/>
    <cellStyle name="40% - Accent6 3 4" xfId="944" xr:uid="{00000000-0005-0000-0000-00004A020000}"/>
    <cellStyle name="40% - Accent6 3 4 2" xfId="945" xr:uid="{00000000-0005-0000-0000-00004B020000}"/>
    <cellStyle name="40% - Accent6 3 4_Nova Sea" xfId="946" xr:uid="{00000000-0005-0000-0000-00004C020000}"/>
    <cellStyle name="40% - Accent6 3 5" xfId="947" xr:uid="{00000000-0005-0000-0000-00004D020000}"/>
    <cellStyle name="40% - Accent6 3 5 2" xfId="948" xr:uid="{00000000-0005-0000-0000-00004E020000}"/>
    <cellStyle name="40% - Accent6 3 5_Nova Sea" xfId="949" xr:uid="{00000000-0005-0000-0000-00004F020000}"/>
    <cellStyle name="40% - Accent6 3 6" xfId="950" xr:uid="{00000000-0005-0000-0000-000050020000}"/>
    <cellStyle name="40% - Accent6 3 7" xfId="951" xr:uid="{00000000-0005-0000-0000-000051020000}"/>
    <cellStyle name="40% - Accent6 3_2015 BFOREC HFM PLBS" xfId="952" xr:uid="{00000000-0005-0000-0000-000052020000}"/>
    <cellStyle name="40% - Accent6 4" xfId="953" xr:uid="{00000000-0005-0000-0000-000053020000}"/>
    <cellStyle name="40% - Énfasis1" xfId="954" xr:uid="{00000000-0005-0000-0000-000054020000}"/>
    <cellStyle name="40% - Énfasis2" xfId="955" xr:uid="{00000000-0005-0000-0000-000055020000}"/>
    <cellStyle name="40% - Énfasis3" xfId="956" xr:uid="{00000000-0005-0000-0000-000056020000}"/>
    <cellStyle name="40% - Énfasis4" xfId="957" xr:uid="{00000000-0005-0000-0000-000057020000}"/>
    <cellStyle name="40% - Énfasis5" xfId="958" xr:uid="{00000000-0005-0000-0000-000058020000}"/>
    <cellStyle name="40% - Énfasis6" xfId="959" xr:uid="{00000000-0005-0000-0000-000059020000}"/>
    <cellStyle name="40% - uthevingsfarge 1" xfId="960" xr:uid="{00000000-0005-0000-0000-00005A020000}"/>
    <cellStyle name="40% - uthevingsfarge 2" xfId="961" xr:uid="{00000000-0005-0000-0000-00005B020000}"/>
    <cellStyle name="40% - uthevingsfarge 3" xfId="962" xr:uid="{00000000-0005-0000-0000-00005C020000}"/>
    <cellStyle name="40% - uthevingsfarge 4" xfId="963" xr:uid="{00000000-0005-0000-0000-00005D020000}"/>
    <cellStyle name="40% - uthevingsfarge 5" xfId="964" xr:uid="{00000000-0005-0000-0000-00005E020000}"/>
    <cellStyle name="40% - uthevingsfarge 6" xfId="965" xr:uid="{00000000-0005-0000-0000-00005F020000}"/>
    <cellStyle name="60% - Accent1 2" xfId="433" xr:uid="{00000000-0005-0000-0000-000060020000}"/>
    <cellStyle name="60% - Accent1 3" xfId="966" xr:uid="{00000000-0005-0000-0000-000061020000}"/>
    <cellStyle name="60% - Accent1 4" xfId="967" xr:uid="{00000000-0005-0000-0000-000062020000}"/>
    <cellStyle name="60% - Accent2 2" xfId="434" xr:uid="{00000000-0005-0000-0000-000063020000}"/>
    <cellStyle name="60% - Accent2 3" xfId="968" xr:uid="{00000000-0005-0000-0000-000064020000}"/>
    <cellStyle name="60% - Accent2 4" xfId="969" xr:uid="{00000000-0005-0000-0000-000065020000}"/>
    <cellStyle name="60% - Accent3 2" xfId="435" xr:uid="{00000000-0005-0000-0000-000066020000}"/>
    <cellStyle name="60% - Accent3 3" xfId="970" xr:uid="{00000000-0005-0000-0000-000067020000}"/>
    <cellStyle name="60% - Accent3 4" xfId="971" xr:uid="{00000000-0005-0000-0000-000068020000}"/>
    <cellStyle name="60% - Accent4 2" xfId="436" xr:uid="{00000000-0005-0000-0000-000069020000}"/>
    <cellStyle name="60% - Accent4 3" xfId="972" xr:uid="{00000000-0005-0000-0000-00006A020000}"/>
    <cellStyle name="60% - Accent4 4" xfId="973" xr:uid="{00000000-0005-0000-0000-00006B020000}"/>
    <cellStyle name="60% - Accent5 2" xfId="437" xr:uid="{00000000-0005-0000-0000-00006C020000}"/>
    <cellStyle name="60% - Accent5 3" xfId="974" xr:uid="{00000000-0005-0000-0000-00006D020000}"/>
    <cellStyle name="60% - Accent5 4" xfId="975" xr:uid="{00000000-0005-0000-0000-00006E020000}"/>
    <cellStyle name="60% - Accent6 2" xfId="438" xr:uid="{00000000-0005-0000-0000-00006F020000}"/>
    <cellStyle name="60% - Accent6 3" xfId="976" xr:uid="{00000000-0005-0000-0000-000070020000}"/>
    <cellStyle name="60% - Accent6 4" xfId="977" xr:uid="{00000000-0005-0000-0000-000071020000}"/>
    <cellStyle name="60% - Énfasis1" xfId="978" xr:uid="{00000000-0005-0000-0000-000072020000}"/>
    <cellStyle name="60% - Énfasis2" xfId="979" xr:uid="{00000000-0005-0000-0000-000073020000}"/>
    <cellStyle name="60% - Énfasis3" xfId="980" xr:uid="{00000000-0005-0000-0000-000074020000}"/>
    <cellStyle name="60% - Énfasis4" xfId="981" xr:uid="{00000000-0005-0000-0000-000075020000}"/>
    <cellStyle name="60% - Énfasis5" xfId="982" xr:uid="{00000000-0005-0000-0000-000076020000}"/>
    <cellStyle name="60% - Énfasis6" xfId="983" xr:uid="{00000000-0005-0000-0000-000077020000}"/>
    <cellStyle name="60% - uthevingsfarge 1" xfId="984" xr:uid="{00000000-0005-0000-0000-000078020000}"/>
    <cellStyle name="60% - uthevingsfarge 2" xfId="985" xr:uid="{00000000-0005-0000-0000-000079020000}"/>
    <cellStyle name="60% - uthevingsfarge 3" xfId="986" xr:uid="{00000000-0005-0000-0000-00007A020000}"/>
    <cellStyle name="60% - uthevingsfarge 4" xfId="987" xr:uid="{00000000-0005-0000-0000-00007B020000}"/>
    <cellStyle name="60% - uthevingsfarge 5" xfId="988" xr:uid="{00000000-0005-0000-0000-00007C020000}"/>
    <cellStyle name="60% - uthevingsfarge 6" xfId="989" xr:uid="{00000000-0005-0000-0000-00007D020000}"/>
    <cellStyle name="A3 297 x 420 mm" xfId="290" xr:uid="{00000000-0005-0000-0000-00007E020000}"/>
    <cellStyle name="Accent1 2" xfId="439" xr:uid="{00000000-0005-0000-0000-00007F020000}"/>
    <cellStyle name="Accent1 2 2" xfId="990" xr:uid="{00000000-0005-0000-0000-000080020000}"/>
    <cellStyle name="Accent1 2 3" xfId="991" xr:uid="{00000000-0005-0000-0000-000081020000}"/>
    <cellStyle name="Accent1 2_Financial statement" xfId="992" xr:uid="{00000000-0005-0000-0000-000082020000}"/>
    <cellStyle name="Accent1 3" xfId="993" xr:uid="{00000000-0005-0000-0000-000083020000}"/>
    <cellStyle name="Accent1 4" xfId="994" xr:uid="{00000000-0005-0000-0000-000084020000}"/>
    <cellStyle name="Accent2 2" xfId="440" xr:uid="{00000000-0005-0000-0000-000085020000}"/>
    <cellStyle name="Accent2 3" xfId="995" xr:uid="{00000000-0005-0000-0000-000086020000}"/>
    <cellStyle name="Accent2 4" xfId="996" xr:uid="{00000000-0005-0000-0000-000087020000}"/>
    <cellStyle name="Accent3 2" xfId="441" xr:uid="{00000000-0005-0000-0000-000088020000}"/>
    <cellStyle name="Accent3 3" xfId="997" xr:uid="{00000000-0005-0000-0000-000089020000}"/>
    <cellStyle name="Accent3 4" xfId="998" xr:uid="{00000000-0005-0000-0000-00008A020000}"/>
    <cellStyle name="Accent4 2" xfId="442" xr:uid="{00000000-0005-0000-0000-00008B020000}"/>
    <cellStyle name="Accent4 3" xfId="999" xr:uid="{00000000-0005-0000-0000-00008C020000}"/>
    <cellStyle name="Accent4 4" xfId="1000" xr:uid="{00000000-0005-0000-0000-00008D020000}"/>
    <cellStyle name="Accent5 2" xfId="443" xr:uid="{00000000-0005-0000-0000-00008E020000}"/>
    <cellStyle name="Accent5 3" xfId="1001" xr:uid="{00000000-0005-0000-0000-00008F020000}"/>
    <cellStyle name="Accent5 4" xfId="1002" xr:uid="{00000000-0005-0000-0000-000090020000}"/>
    <cellStyle name="Accent6 2" xfId="444" xr:uid="{00000000-0005-0000-0000-000091020000}"/>
    <cellStyle name="Accent6 3" xfId="1003" xr:uid="{00000000-0005-0000-0000-000092020000}"/>
    <cellStyle name="Accent6 4" xfId="1004" xr:uid="{00000000-0005-0000-0000-000093020000}"/>
    <cellStyle name="args.style" xfId="291" xr:uid="{00000000-0005-0000-0000-000094020000}"/>
    <cellStyle name="Arreg" xfId="1005" xr:uid="{00000000-0005-0000-0000-000095020000}"/>
    <cellStyle name="background" xfId="1006" xr:uid="{00000000-0005-0000-0000-000096020000}"/>
    <cellStyle name="Bad 2" xfId="445" xr:uid="{00000000-0005-0000-0000-000097020000}"/>
    <cellStyle name="Bad 3" xfId="1007" xr:uid="{00000000-0005-0000-0000-000098020000}"/>
    <cellStyle name="Bad 4" xfId="1008" xr:uid="{00000000-0005-0000-0000-000099020000}"/>
    <cellStyle name="banner" xfId="1009" xr:uid="{00000000-0005-0000-0000-00009A020000}"/>
    <cellStyle name="Beregning" xfId="1010" xr:uid="{00000000-0005-0000-0000-00009B020000}"/>
    <cellStyle name="Besuchter Hyperlink" xfId="292" xr:uid="{00000000-0005-0000-0000-00009C020000}"/>
    <cellStyle name="Body" xfId="293" xr:uid="{00000000-0005-0000-0000-00009D020000}"/>
    <cellStyle name="BoldItalicNoUnderline" xfId="294" xr:uid="{00000000-0005-0000-0000-00009E020000}"/>
    <cellStyle name="BoldSDoubUnderlineBack" xfId="295" xr:uid="{00000000-0005-0000-0000-00009F020000}"/>
    <cellStyle name="BoldSingUnderline" xfId="296" xr:uid="{00000000-0005-0000-0000-0000A0020000}"/>
    <cellStyle name="bottomHeavy" xfId="297" xr:uid="{00000000-0005-0000-0000-0000A1020000}"/>
    <cellStyle name="bottomHeavy-w-left" xfId="298" xr:uid="{00000000-0005-0000-0000-0000A2020000}"/>
    <cellStyle name="Buena" xfId="1011" xr:uid="{00000000-0005-0000-0000-0000A3020000}"/>
    <cellStyle name="calc" xfId="1012" xr:uid="{00000000-0005-0000-0000-0000A4020000}"/>
    <cellStyle name="Calc Currency (0)" xfId="299" xr:uid="{00000000-0005-0000-0000-0000A5020000}"/>
    <cellStyle name="calculated" xfId="1013" xr:uid="{00000000-0005-0000-0000-0000A6020000}"/>
    <cellStyle name="Calculation 2" xfId="494" xr:uid="{00000000-0005-0000-0000-0000A7020000}"/>
    <cellStyle name="Calculation 3" xfId="446" xr:uid="{00000000-0005-0000-0000-0000A8020000}"/>
    <cellStyle name="Calculation 4" xfId="1014" xr:uid="{00000000-0005-0000-0000-0000A9020000}"/>
    <cellStyle name="Cálculo" xfId="1015" xr:uid="{00000000-0005-0000-0000-0000AA020000}"/>
    <cellStyle name="Celda de comprobación" xfId="1016" xr:uid="{00000000-0005-0000-0000-0000AB020000}"/>
    <cellStyle name="Celda vinculada" xfId="1017" xr:uid="{00000000-0005-0000-0000-0000AC020000}"/>
    <cellStyle name="Check Cell 2" xfId="447" xr:uid="{00000000-0005-0000-0000-0000AD020000}"/>
    <cellStyle name="Check Cell 3" xfId="1018" xr:uid="{00000000-0005-0000-0000-0000AE020000}"/>
    <cellStyle name="Check Cell 4" xfId="1019" xr:uid="{00000000-0005-0000-0000-0000AF020000}"/>
    <cellStyle name="Comma [1]" xfId="300" xr:uid="{00000000-0005-0000-0000-0000B0020000}"/>
    <cellStyle name="Comma 10" xfId="401" xr:uid="{00000000-0005-0000-0000-0000B1020000}"/>
    <cellStyle name="Comma 10 2" xfId="1020" xr:uid="{00000000-0005-0000-0000-0000B2020000}"/>
    <cellStyle name="Comma 10 2 2" xfId="1021" xr:uid="{00000000-0005-0000-0000-0000B3020000}"/>
    <cellStyle name="Comma 10 2 2 2" xfId="1022" xr:uid="{00000000-0005-0000-0000-0000B4020000}"/>
    <cellStyle name="Comma 10 2 3" xfId="1023" xr:uid="{00000000-0005-0000-0000-0000B5020000}"/>
    <cellStyle name="Comma 10 3" xfId="1024" xr:uid="{00000000-0005-0000-0000-0000B6020000}"/>
    <cellStyle name="Comma 10 3 2" xfId="1025" xr:uid="{00000000-0005-0000-0000-0000B7020000}"/>
    <cellStyle name="Comma 10 3 2 2" xfId="1026" xr:uid="{00000000-0005-0000-0000-0000B8020000}"/>
    <cellStyle name="Comma 10 3 3" xfId="1027" xr:uid="{00000000-0005-0000-0000-0000B9020000}"/>
    <cellStyle name="Comma 10 4" xfId="1028" xr:uid="{00000000-0005-0000-0000-0000BA020000}"/>
    <cellStyle name="Comma 10 4 2" xfId="1029" xr:uid="{00000000-0005-0000-0000-0000BB020000}"/>
    <cellStyle name="Comma 10 5" xfId="1030" xr:uid="{00000000-0005-0000-0000-0000BC020000}"/>
    <cellStyle name="Comma 10 5 2" xfId="1031" xr:uid="{00000000-0005-0000-0000-0000BD020000}"/>
    <cellStyle name="Comma 10 6" xfId="1032" xr:uid="{00000000-0005-0000-0000-0000BE020000}"/>
    <cellStyle name="Comma 10 7" xfId="1033" xr:uid="{00000000-0005-0000-0000-0000BF020000}"/>
    <cellStyle name="Comma 10_Nova Sea" xfId="2630" xr:uid="{00000000-0005-0000-0000-0000C0020000}"/>
    <cellStyle name="Comma 11" xfId="404" xr:uid="{00000000-0005-0000-0000-0000C1020000}"/>
    <cellStyle name="Comma 11 2" xfId="1034" xr:uid="{00000000-0005-0000-0000-0000C2020000}"/>
    <cellStyle name="Comma 11 2 2" xfId="1035" xr:uid="{00000000-0005-0000-0000-0000C3020000}"/>
    <cellStyle name="Comma 11 2 2 2" xfId="1036" xr:uid="{00000000-0005-0000-0000-0000C4020000}"/>
    <cellStyle name="Comma 11 2 3" xfId="1037" xr:uid="{00000000-0005-0000-0000-0000C5020000}"/>
    <cellStyle name="Comma 11 3" xfId="1038" xr:uid="{00000000-0005-0000-0000-0000C6020000}"/>
    <cellStyle name="Comma 11 3 2" xfId="1039" xr:uid="{00000000-0005-0000-0000-0000C7020000}"/>
    <cellStyle name="Comma 11 3 2 2" xfId="1040" xr:uid="{00000000-0005-0000-0000-0000C8020000}"/>
    <cellStyle name="Comma 11 3 3" xfId="1041" xr:uid="{00000000-0005-0000-0000-0000C9020000}"/>
    <cellStyle name="Comma 11 4" xfId="1042" xr:uid="{00000000-0005-0000-0000-0000CA020000}"/>
    <cellStyle name="Comma 11 4 2" xfId="1043" xr:uid="{00000000-0005-0000-0000-0000CB020000}"/>
    <cellStyle name="Comma 11 5" xfId="1044" xr:uid="{00000000-0005-0000-0000-0000CC020000}"/>
    <cellStyle name="Comma 11 5 2" xfId="1045" xr:uid="{00000000-0005-0000-0000-0000CD020000}"/>
    <cellStyle name="Comma 11 6" xfId="1046" xr:uid="{00000000-0005-0000-0000-0000CE020000}"/>
    <cellStyle name="Comma 11 7" xfId="1047" xr:uid="{00000000-0005-0000-0000-0000CF020000}"/>
    <cellStyle name="Comma 11_Nova Sea" xfId="2631" xr:uid="{00000000-0005-0000-0000-0000D0020000}"/>
    <cellStyle name="Comma 12" xfId="407" xr:uid="{00000000-0005-0000-0000-0000D1020000}"/>
    <cellStyle name="Comma 12 2" xfId="1048" xr:uid="{00000000-0005-0000-0000-0000D2020000}"/>
    <cellStyle name="Comma 12 2 2" xfId="1049" xr:uid="{00000000-0005-0000-0000-0000D3020000}"/>
    <cellStyle name="Comma 12 2 2 2" xfId="1050" xr:uid="{00000000-0005-0000-0000-0000D4020000}"/>
    <cellStyle name="Comma 12 2 3" xfId="1051" xr:uid="{00000000-0005-0000-0000-0000D5020000}"/>
    <cellStyle name="Comma 12 3" xfId="1052" xr:uid="{00000000-0005-0000-0000-0000D6020000}"/>
    <cellStyle name="Comma 12 3 2" xfId="1053" xr:uid="{00000000-0005-0000-0000-0000D7020000}"/>
    <cellStyle name="Comma 12 3 2 2" xfId="1054" xr:uid="{00000000-0005-0000-0000-0000D8020000}"/>
    <cellStyle name="Comma 12 3 3" xfId="1055" xr:uid="{00000000-0005-0000-0000-0000D9020000}"/>
    <cellStyle name="Comma 12 4" xfId="1056" xr:uid="{00000000-0005-0000-0000-0000DA020000}"/>
    <cellStyle name="Comma 12 4 2" xfId="1057" xr:uid="{00000000-0005-0000-0000-0000DB020000}"/>
    <cellStyle name="Comma 12 5" xfId="1058" xr:uid="{00000000-0005-0000-0000-0000DC020000}"/>
    <cellStyle name="Comma 12 5 2" xfId="1059" xr:uid="{00000000-0005-0000-0000-0000DD020000}"/>
    <cellStyle name="Comma 12 6" xfId="1060" xr:uid="{00000000-0005-0000-0000-0000DE020000}"/>
    <cellStyle name="Comma 12 7" xfId="1061" xr:uid="{00000000-0005-0000-0000-0000DF020000}"/>
    <cellStyle name="Comma 12_Nova Sea" xfId="2632" xr:uid="{00000000-0005-0000-0000-0000E0020000}"/>
    <cellStyle name="Comma 13" xfId="410" xr:uid="{00000000-0005-0000-0000-0000E1020000}"/>
    <cellStyle name="Comma 13 2" xfId="1062" xr:uid="{00000000-0005-0000-0000-0000E2020000}"/>
    <cellStyle name="Comma 13 2 2" xfId="1063" xr:uid="{00000000-0005-0000-0000-0000E3020000}"/>
    <cellStyle name="Comma 13 2 2 2" xfId="1064" xr:uid="{00000000-0005-0000-0000-0000E4020000}"/>
    <cellStyle name="Comma 13 2 3" xfId="1065" xr:uid="{00000000-0005-0000-0000-0000E5020000}"/>
    <cellStyle name="Comma 13 3" xfId="1066" xr:uid="{00000000-0005-0000-0000-0000E6020000}"/>
    <cellStyle name="Comma 13 3 2" xfId="1067" xr:uid="{00000000-0005-0000-0000-0000E7020000}"/>
    <cellStyle name="Comma 13 3 2 2" xfId="1068" xr:uid="{00000000-0005-0000-0000-0000E8020000}"/>
    <cellStyle name="Comma 13 3 3" xfId="1069" xr:uid="{00000000-0005-0000-0000-0000E9020000}"/>
    <cellStyle name="Comma 13 4" xfId="1070" xr:uid="{00000000-0005-0000-0000-0000EA020000}"/>
    <cellStyle name="Comma 13 4 2" xfId="1071" xr:uid="{00000000-0005-0000-0000-0000EB020000}"/>
    <cellStyle name="Comma 13 5" xfId="1072" xr:uid="{00000000-0005-0000-0000-0000EC020000}"/>
    <cellStyle name="Comma 13 5 2" xfId="1073" xr:uid="{00000000-0005-0000-0000-0000ED020000}"/>
    <cellStyle name="Comma 13 6" xfId="1074" xr:uid="{00000000-0005-0000-0000-0000EE020000}"/>
    <cellStyle name="Comma 13 7" xfId="1075" xr:uid="{00000000-0005-0000-0000-0000EF020000}"/>
    <cellStyle name="Comma 13_Nova Sea" xfId="2633" xr:uid="{00000000-0005-0000-0000-0000F0020000}"/>
    <cellStyle name="Comma 14" xfId="413" xr:uid="{00000000-0005-0000-0000-0000F1020000}"/>
    <cellStyle name="Comma 14 2" xfId="1076" xr:uid="{00000000-0005-0000-0000-0000F2020000}"/>
    <cellStyle name="Comma 14 2 2" xfId="1077" xr:uid="{00000000-0005-0000-0000-0000F3020000}"/>
    <cellStyle name="Comma 14 2 2 2" xfId="1078" xr:uid="{00000000-0005-0000-0000-0000F4020000}"/>
    <cellStyle name="Comma 14 2 2 2 2" xfId="1079" xr:uid="{00000000-0005-0000-0000-0000F5020000}"/>
    <cellStyle name="Comma 14 2 2 3" xfId="1080" xr:uid="{00000000-0005-0000-0000-0000F6020000}"/>
    <cellStyle name="Comma 14 2 3" xfId="1081" xr:uid="{00000000-0005-0000-0000-0000F7020000}"/>
    <cellStyle name="Comma 14 2 3 2" xfId="1082" xr:uid="{00000000-0005-0000-0000-0000F8020000}"/>
    <cellStyle name="Comma 14 2 3 2 2" xfId="1083" xr:uid="{00000000-0005-0000-0000-0000F9020000}"/>
    <cellStyle name="Comma 14 2 3 3" xfId="1084" xr:uid="{00000000-0005-0000-0000-0000FA020000}"/>
    <cellStyle name="Comma 14 2 4" xfId="1085" xr:uid="{00000000-0005-0000-0000-0000FB020000}"/>
    <cellStyle name="Comma 14 2 4 2" xfId="1086" xr:uid="{00000000-0005-0000-0000-0000FC020000}"/>
    <cellStyle name="Comma 14 2 5" xfId="1087" xr:uid="{00000000-0005-0000-0000-0000FD020000}"/>
    <cellStyle name="Comma 14 2 5 2" xfId="1088" xr:uid="{00000000-0005-0000-0000-0000FE020000}"/>
    <cellStyle name="Comma 14 2 6" xfId="1089" xr:uid="{00000000-0005-0000-0000-0000FF020000}"/>
    <cellStyle name="Comma 14 3" xfId="1090" xr:uid="{00000000-0005-0000-0000-000000030000}"/>
    <cellStyle name="Comma 14 3 2" xfId="1091" xr:uid="{00000000-0005-0000-0000-000001030000}"/>
    <cellStyle name="Comma 14 3 2 2" xfId="1092" xr:uid="{00000000-0005-0000-0000-000002030000}"/>
    <cellStyle name="Comma 14 3 3" xfId="1093" xr:uid="{00000000-0005-0000-0000-000003030000}"/>
    <cellStyle name="Comma 14 4" xfId="1094" xr:uid="{00000000-0005-0000-0000-000004030000}"/>
    <cellStyle name="Comma 14 4 2" xfId="1095" xr:uid="{00000000-0005-0000-0000-000005030000}"/>
    <cellStyle name="Comma 14 4 2 2" xfId="1096" xr:uid="{00000000-0005-0000-0000-000006030000}"/>
    <cellStyle name="Comma 14 4 3" xfId="1097" xr:uid="{00000000-0005-0000-0000-000007030000}"/>
    <cellStyle name="Comma 14 5" xfId="1098" xr:uid="{00000000-0005-0000-0000-000008030000}"/>
    <cellStyle name="Comma 14 5 2" xfId="1099" xr:uid="{00000000-0005-0000-0000-000009030000}"/>
    <cellStyle name="Comma 14 6" xfId="1100" xr:uid="{00000000-0005-0000-0000-00000A030000}"/>
    <cellStyle name="Comma 14 6 2" xfId="1101" xr:uid="{00000000-0005-0000-0000-00000B030000}"/>
    <cellStyle name="Comma 14 7" xfId="1102" xr:uid="{00000000-0005-0000-0000-00000C030000}"/>
    <cellStyle name="Comma 15" xfId="416" xr:uid="{00000000-0005-0000-0000-00000D030000}"/>
    <cellStyle name="Comma 15 2" xfId="1103" xr:uid="{00000000-0005-0000-0000-00000E030000}"/>
    <cellStyle name="Comma 15 2 2" xfId="1104" xr:uid="{00000000-0005-0000-0000-00000F030000}"/>
    <cellStyle name="Comma 15 2 2 2" xfId="1105" xr:uid="{00000000-0005-0000-0000-000010030000}"/>
    <cellStyle name="Comma 15 2 3" xfId="1106" xr:uid="{00000000-0005-0000-0000-000011030000}"/>
    <cellStyle name="Comma 15 3" xfId="1107" xr:uid="{00000000-0005-0000-0000-000012030000}"/>
    <cellStyle name="Comma 15 3 2" xfId="1108" xr:uid="{00000000-0005-0000-0000-000013030000}"/>
    <cellStyle name="Comma 15 3 2 2" xfId="1109" xr:uid="{00000000-0005-0000-0000-000014030000}"/>
    <cellStyle name="Comma 15 3 3" xfId="1110" xr:uid="{00000000-0005-0000-0000-000015030000}"/>
    <cellStyle name="Comma 15 4" xfId="1111" xr:uid="{00000000-0005-0000-0000-000016030000}"/>
    <cellStyle name="Comma 15 4 2" xfId="1112" xr:uid="{00000000-0005-0000-0000-000017030000}"/>
    <cellStyle name="Comma 15 5" xfId="1113" xr:uid="{00000000-0005-0000-0000-000018030000}"/>
    <cellStyle name="Comma 15 5 2" xfId="1114" xr:uid="{00000000-0005-0000-0000-000019030000}"/>
    <cellStyle name="Comma 15 6" xfId="1115" xr:uid="{00000000-0005-0000-0000-00001A030000}"/>
    <cellStyle name="Comma 16" xfId="419" xr:uid="{00000000-0005-0000-0000-00001B030000}"/>
    <cellStyle name="Comma 17" xfId="511" xr:uid="{00000000-0005-0000-0000-00001C030000}"/>
    <cellStyle name="Comma 18" xfId="514" xr:uid="{00000000-0005-0000-0000-00001D030000}"/>
    <cellStyle name="Comma 19" xfId="515" xr:uid="{00000000-0005-0000-0000-00001E030000}"/>
    <cellStyle name="Comma 2" xfId="4" xr:uid="{00000000-0005-0000-0000-00001F030000}"/>
    <cellStyle name="Comma 2 2" xfId="1116" xr:uid="{00000000-0005-0000-0000-000020030000}"/>
    <cellStyle name="Comma 2 2 2" xfId="1117" xr:uid="{00000000-0005-0000-0000-000021030000}"/>
    <cellStyle name="Comma 2 2 3" xfId="1118" xr:uid="{00000000-0005-0000-0000-000022030000}"/>
    <cellStyle name="Comma 2 2_Financial statement" xfId="1119" xr:uid="{00000000-0005-0000-0000-000023030000}"/>
    <cellStyle name="Comma 2 3" xfId="1120" xr:uid="{00000000-0005-0000-0000-000024030000}"/>
    <cellStyle name="Comma 2 3 2" xfId="1121" xr:uid="{00000000-0005-0000-0000-000025030000}"/>
    <cellStyle name="Comma 2 3 2 2" xfId="1122" xr:uid="{00000000-0005-0000-0000-000026030000}"/>
    <cellStyle name="Comma 2 3 2 2 2" xfId="1123" xr:uid="{00000000-0005-0000-0000-000027030000}"/>
    <cellStyle name="Comma 2 3 2 2 2 2" xfId="1124" xr:uid="{00000000-0005-0000-0000-000028030000}"/>
    <cellStyle name="Comma 2 3 2 2 3" xfId="1125" xr:uid="{00000000-0005-0000-0000-000029030000}"/>
    <cellStyle name="Comma 2 3 2 3" xfId="1126" xr:uid="{00000000-0005-0000-0000-00002A030000}"/>
    <cellStyle name="Comma 2 3 2 3 2" xfId="1127" xr:uid="{00000000-0005-0000-0000-00002B030000}"/>
    <cellStyle name="Comma 2 3 2 3 2 2" xfId="1128" xr:uid="{00000000-0005-0000-0000-00002C030000}"/>
    <cellStyle name="Comma 2 3 2 3 3" xfId="1129" xr:uid="{00000000-0005-0000-0000-00002D030000}"/>
    <cellStyle name="Comma 2 3 2 4" xfId="1130" xr:uid="{00000000-0005-0000-0000-00002E030000}"/>
    <cellStyle name="Comma 2 3 2 4 2" xfId="1131" xr:uid="{00000000-0005-0000-0000-00002F030000}"/>
    <cellStyle name="Comma 2 3 2 5" xfId="1132" xr:uid="{00000000-0005-0000-0000-000030030000}"/>
    <cellStyle name="Comma 2 3 2 5 2" xfId="1133" xr:uid="{00000000-0005-0000-0000-000031030000}"/>
    <cellStyle name="Comma 2 3 2 6" xfId="1134" xr:uid="{00000000-0005-0000-0000-000032030000}"/>
    <cellStyle name="Comma 2 3 2 7" xfId="1135" xr:uid="{00000000-0005-0000-0000-000033030000}"/>
    <cellStyle name="Comma 2 3 3" xfId="1136" xr:uid="{00000000-0005-0000-0000-000034030000}"/>
    <cellStyle name="Comma 2 3 3 2" xfId="1137" xr:uid="{00000000-0005-0000-0000-000035030000}"/>
    <cellStyle name="Comma 2 3 3 2 2" xfId="1138" xr:uid="{00000000-0005-0000-0000-000036030000}"/>
    <cellStyle name="Comma 2 3 3 3" xfId="1139" xr:uid="{00000000-0005-0000-0000-000037030000}"/>
    <cellStyle name="Comma 2 3 4" xfId="1140" xr:uid="{00000000-0005-0000-0000-000038030000}"/>
    <cellStyle name="Comma 2 3 4 2" xfId="1141" xr:uid="{00000000-0005-0000-0000-000039030000}"/>
    <cellStyle name="Comma 2 3 4 2 2" xfId="1142" xr:uid="{00000000-0005-0000-0000-00003A030000}"/>
    <cellStyle name="Comma 2 3 4 3" xfId="1143" xr:uid="{00000000-0005-0000-0000-00003B030000}"/>
    <cellStyle name="Comma 2 3 5" xfId="1144" xr:uid="{00000000-0005-0000-0000-00003C030000}"/>
    <cellStyle name="Comma 2 3 5 2" xfId="1145" xr:uid="{00000000-0005-0000-0000-00003D030000}"/>
    <cellStyle name="Comma 2 3 6" xfId="1146" xr:uid="{00000000-0005-0000-0000-00003E030000}"/>
    <cellStyle name="Comma 2 3 6 2" xfId="1147" xr:uid="{00000000-0005-0000-0000-00003F030000}"/>
    <cellStyle name="Comma 2 3 7" xfId="1148" xr:uid="{00000000-0005-0000-0000-000040030000}"/>
    <cellStyle name="Comma 2 3 8" xfId="1149" xr:uid="{00000000-0005-0000-0000-000041030000}"/>
    <cellStyle name="Comma 2 4" xfId="1150" xr:uid="{00000000-0005-0000-0000-000042030000}"/>
    <cellStyle name="Comma 2 5" xfId="1151" xr:uid="{00000000-0005-0000-0000-000043030000}"/>
    <cellStyle name="Comma 2 6" xfId="1152" xr:uid="{00000000-0005-0000-0000-000044030000}"/>
    <cellStyle name="Comma 2_Dev global price ach" xfId="1153" xr:uid="{00000000-0005-0000-0000-000045030000}"/>
    <cellStyle name="Comma 20" xfId="522" xr:uid="{00000000-0005-0000-0000-000046030000}"/>
    <cellStyle name="Comma 21" xfId="524" xr:uid="{00000000-0005-0000-0000-000047030000}"/>
    <cellStyle name="Comma 22" xfId="527" xr:uid="{00000000-0005-0000-0000-000048030000}"/>
    <cellStyle name="Comma 23" xfId="532" xr:uid="{00000000-0005-0000-0000-000049030000}"/>
    <cellStyle name="Comma 24" xfId="534" xr:uid="{00000000-0005-0000-0000-00004A030000}"/>
    <cellStyle name="Comma 25" xfId="603" xr:uid="{00000000-0005-0000-0000-00004B030000}"/>
    <cellStyle name="Comma 26" xfId="604" xr:uid="{00000000-0005-0000-0000-00004C030000}"/>
    <cellStyle name="Comma 27" xfId="605" xr:uid="{00000000-0005-0000-0000-00004D030000}"/>
    <cellStyle name="Comma 28" xfId="607" xr:uid="{00000000-0005-0000-0000-00004E030000}"/>
    <cellStyle name="Comma 29" xfId="608" xr:uid="{00000000-0005-0000-0000-00004F030000}"/>
    <cellStyle name="Comma 3" xfId="380" xr:uid="{00000000-0005-0000-0000-000050030000}"/>
    <cellStyle name="Comma 3 10" xfId="1154" xr:uid="{00000000-0005-0000-0000-000051030000}"/>
    <cellStyle name="Comma 3 11" xfId="1155" xr:uid="{00000000-0005-0000-0000-000052030000}"/>
    <cellStyle name="Comma 3 2" xfId="1156" xr:uid="{00000000-0005-0000-0000-000053030000}"/>
    <cellStyle name="Comma 3 2 2" xfId="1157" xr:uid="{00000000-0005-0000-0000-000054030000}"/>
    <cellStyle name="Comma 3 2_OpEbit pr kilo region + YTD" xfId="1158" xr:uid="{00000000-0005-0000-0000-000055030000}"/>
    <cellStyle name="Comma 3 3" xfId="1159" xr:uid="{00000000-0005-0000-0000-000056030000}"/>
    <cellStyle name="Comma 3 4" xfId="1160" xr:uid="{00000000-0005-0000-0000-000057030000}"/>
    <cellStyle name="Comma 3 5" xfId="1161" xr:uid="{00000000-0005-0000-0000-000058030000}"/>
    <cellStyle name="Comma 3 6" xfId="1162" xr:uid="{00000000-0005-0000-0000-000059030000}"/>
    <cellStyle name="Comma 3 7" xfId="1163" xr:uid="{00000000-0005-0000-0000-00005A030000}"/>
    <cellStyle name="Comma 3 8" xfId="1164" xr:uid="{00000000-0005-0000-0000-00005B030000}"/>
    <cellStyle name="Comma 3 9" xfId="1165" xr:uid="{00000000-0005-0000-0000-00005C030000}"/>
    <cellStyle name="Comma 3_Financial statement" xfId="1166" xr:uid="{00000000-0005-0000-0000-00005D030000}"/>
    <cellStyle name="Comma 30" xfId="609" xr:uid="{00000000-0005-0000-0000-00005E030000}"/>
    <cellStyle name="Comma 31" xfId="610" xr:uid="{00000000-0005-0000-0000-00005F030000}"/>
    <cellStyle name="Comma 32" xfId="611" xr:uid="{00000000-0005-0000-0000-000060030000}"/>
    <cellStyle name="Comma 33" xfId="612" xr:uid="{00000000-0005-0000-0000-000061030000}"/>
    <cellStyle name="Comma 34" xfId="614" xr:uid="{00000000-0005-0000-0000-000062030000}"/>
    <cellStyle name="Comma 35" xfId="615" xr:uid="{00000000-0005-0000-0000-000063030000}"/>
    <cellStyle name="Comma 36" xfId="616" xr:uid="{00000000-0005-0000-0000-000064030000}"/>
    <cellStyle name="Comma 37" xfId="618" xr:uid="{00000000-0005-0000-0000-000065030000}"/>
    <cellStyle name="Comma 38" xfId="619" xr:uid="{00000000-0005-0000-0000-000066030000}"/>
    <cellStyle name="Comma 39" xfId="621" xr:uid="{00000000-0005-0000-0000-000067030000}"/>
    <cellStyle name="Comma 4" xfId="383" xr:uid="{00000000-0005-0000-0000-000068030000}"/>
    <cellStyle name="Comma 4 2" xfId="1167" xr:uid="{00000000-0005-0000-0000-000069030000}"/>
    <cellStyle name="Comma 4 2 2" xfId="1168" xr:uid="{00000000-0005-0000-0000-00006A030000}"/>
    <cellStyle name="Comma 4 2 3" xfId="1169" xr:uid="{00000000-0005-0000-0000-00006B030000}"/>
    <cellStyle name="Comma 4 2_Financial statement" xfId="1170" xr:uid="{00000000-0005-0000-0000-00006C030000}"/>
    <cellStyle name="Comma 4 3" xfId="1171" xr:uid="{00000000-0005-0000-0000-00006D030000}"/>
    <cellStyle name="Comma 4 4" xfId="1172" xr:uid="{00000000-0005-0000-0000-00006E030000}"/>
    <cellStyle name="Comma 4 4 2" xfId="1173" xr:uid="{00000000-0005-0000-0000-00006F030000}"/>
    <cellStyle name="Comma 4 4 2 2" xfId="1174" xr:uid="{00000000-0005-0000-0000-000070030000}"/>
    <cellStyle name="Comma 4 4 3" xfId="1175" xr:uid="{00000000-0005-0000-0000-000071030000}"/>
    <cellStyle name="Comma 4 5" xfId="1176" xr:uid="{00000000-0005-0000-0000-000072030000}"/>
    <cellStyle name="Comma 4 5 2" xfId="1177" xr:uid="{00000000-0005-0000-0000-000073030000}"/>
    <cellStyle name="Comma 4 5 2 2" xfId="1178" xr:uid="{00000000-0005-0000-0000-000074030000}"/>
    <cellStyle name="Comma 4 5 3" xfId="1179" xr:uid="{00000000-0005-0000-0000-000075030000}"/>
    <cellStyle name="Comma 4 6" xfId="1180" xr:uid="{00000000-0005-0000-0000-000076030000}"/>
    <cellStyle name="Comma 4 6 2" xfId="1181" xr:uid="{00000000-0005-0000-0000-000077030000}"/>
    <cellStyle name="Comma 4 7" xfId="1182" xr:uid="{00000000-0005-0000-0000-000078030000}"/>
    <cellStyle name="Comma 4 7 2" xfId="1183" xr:uid="{00000000-0005-0000-0000-000079030000}"/>
    <cellStyle name="Comma 4 8" xfId="1184" xr:uid="{00000000-0005-0000-0000-00007A030000}"/>
    <cellStyle name="Comma 4 9" xfId="1185" xr:uid="{00000000-0005-0000-0000-00007B030000}"/>
    <cellStyle name="Comma 4_Dev global price ach (2)" xfId="1186" xr:uid="{00000000-0005-0000-0000-00007C030000}"/>
    <cellStyle name="Comma 40" xfId="623" xr:uid="{00000000-0005-0000-0000-00007D030000}"/>
    <cellStyle name="Comma 41" xfId="625" xr:uid="{00000000-0005-0000-0000-00007E030000}"/>
    <cellStyle name="Comma 42" xfId="627" xr:uid="{00000000-0005-0000-0000-00007F030000}"/>
    <cellStyle name="Comma 43" xfId="629" xr:uid="{00000000-0005-0000-0000-000080030000}"/>
    <cellStyle name="Comma 44" xfId="631" xr:uid="{00000000-0005-0000-0000-000081030000}"/>
    <cellStyle name="Comma 45" xfId="633" xr:uid="{00000000-0005-0000-0000-000082030000}"/>
    <cellStyle name="Comma 46" xfId="634" xr:uid="{00000000-0005-0000-0000-000083030000}"/>
    <cellStyle name="Comma 47" xfId="635" xr:uid="{00000000-0005-0000-0000-000084030000}"/>
    <cellStyle name="Comma 48" xfId="636" xr:uid="{00000000-0005-0000-0000-000085030000}"/>
    <cellStyle name="Comma 49" xfId="637" xr:uid="{00000000-0005-0000-0000-000086030000}"/>
    <cellStyle name="Comma 5" xfId="386" xr:uid="{00000000-0005-0000-0000-000087030000}"/>
    <cellStyle name="Comma 50" xfId="638" xr:uid="{00000000-0005-0000-0000-000088030000}"/>
    <cellStyle name="Comma 51" xfId="639" xr:uid="{00000000-0005-0000-0000-000089030000}"/>
    <cellStyle name="Comma 52" xfId="640" xr:uid="{00000000-0005-0000-0000-00008A030000}"/>
    <cellStyle name="Comma 53" xfId="641" xr:uid="{00000000-0005-0000-0000-00008B030000}"/>
    <cellStyle name="Comma 54" xfId="642" xr:uid="{00000000-0005-0000-0000-00008C030000}"/>
    <cellStyle name="Comma 55" xfId="643" xr:uid="{00000000-0005-0000-0000-00008D030000}"/>
    <cellStyle name="Comma 56" xfId="644" xr:uid="{00000000-0005-0000-0000-00008E030000}"/>
    <cellStyle name="Comma 57" xfId="645" xr:uid="{00000000-0005-0000-0000-00008F030000}"/>
    <cellStyle name="Comma 58" xfId="646" xr:uid="{00000000-0005-0000-0000-000090030000}"/>
    <cellStyle name="Comma 59" xfId="647" xr:uid="{00000000-0005-0000-0000-000091030000}"/>
    <cellStyle name="Comma 6" xfId="389" xr:uid="{00000000-0005-0000-0000-000092030000}"/>
    <cellStyle name="Comma 6 2" xfId="1187" xr:uid="{00000000-0005-0000-0000-000093030000}"/>
    <cellStyle name="Comma 6 3" xfId="1188" xr:uid="{00000000-0005-0000-0000-000094030000}"/>
    <cellStyle name="Comma 6 4" xfId="1189" xr:uid="{00000000-0005-0000-0000-000095030000}"/>
    <cellStyle name="Comma 6 4 2" xfId="1190" xr:uid="{00000000-0005-0000-0000-000096030000}"/>
    <cellStyle name="Comma 6 4 2 2" xfId="1191" xr:uid="{00000000-0005-0000-0000-000097030000}"/>
    <cellStyle name="Comma 6 4 2 2 2" xfId="1192" xr:uid="{00000000-0005-0000-0000-000098030000}"/>
    <cellStyle name="Comma 6 4 2 3" xfId="1193" xr:uid="{00000000-0005-0000-0000-000099030000}"/>
    <cellStyle name="Comma 6 4 3" xfId="1194" xr:uid="{00000000-0005-0000-0000-00009A030000}"/>
    <cellStyle name="Comma 6 4 3 2" xfId="1195" xr:uid="{00000000-0005-0000-0000-00009B030000}"/>
    <cellStyle name="Comma 6 4 3 2 2" xfId="1196" xr:uid="{00000000-0005-0000-0000-00009C030000}"/>
    <cellStyle name="Comma 6 4 3 3" xfId="1197" xr:uid="{00000000-0005-0000-0000-00009D030000}"/>
    <cellStyle name="Comma 6 4 4" xfId="1198" xr:uid="{00000000-0005-0000-0000-00009E030000}"/>
    <cellStyle name="Comma 6 4 4 2" xfId="1199" xr:uid="{00000000-0005-0000-0000-00009F030000}"/>
    <cellStyle name="Comma 6 4 5" xfId="1200" xr:uid="{00000000-0005-0000-0000-0000A0030000}"/>
    <cellStyle name="Comma 6 4 5 2" xfId="1201" xr:uid="{00000000-0005-0000-0000-0000A1030000}"/>
    <cellStyle name="Comma 6 4 6" xfId="1202" xr:uid="{00000000-0005-0000-0000-0000A2030000}"/>
    <cellStyle name="Comma 6 4 7" xfId="1203" xr:uid="{00000000-0005-0000-0000-0000A3030000}"/>
    <cellStyle name="Comma 6_Nova Sea" xfId="2634" xr:uid="{00000000-0005-0000-0000-0000A4030000}"/>
    <cellStyle name="Comma 60" xfId="648" xr:uid="{00000000-0005-0000-0000-0000A5030000}"/>
    <cellStyle name="Comma 61" xfId="649" xr:uid="{00000000-0005-0000-0000-0000A6030000}"/>
    <cellStyle name="Comma 62" xfId="650" xr:uid="{00000000-0005-0000-0000-0000A7030000}"/>
    <cellStyle name="Comma 63" xfId="651" xr:uid="{00000000-0005-0000-0000-0000A8030000}"/>
    <cellStyle name="Comma 64" xfId="2648" xr:uid="{00000000-0005-0000-0000-0000A9030000}"/>
    <cellStyle name="Comma 7" xfId="392" xr:uid="{00000000-0005-0000-0000-0000AA030000}"/>
    <cellStyle name="Comma 7 2" xfId="1204" xr:uid="{00000000-0005-0000-0000-0000AB030000}"/>
    <cellStyle name="Comma 7_Nova Sea" xfId="2635" xr:uid="{00000000-0005-0000-0000-0000AC030000}"/>
    <cellStyle name="Comma 8" xfId="395" xr:uid="{00000000-0005-0000-0000-0000AD030000}"/>
    <cellStyle name="Comma 8 2" xfId="1205" xr:uid="{00000000-0005-0000-0000-0000AE030000}"/>
    <cellStyle name="Comma 8 2 2" xfId="1206" xr:uid="{00000000-0005-0000-0000-0000AF030000}"/>
    <cellStyle name="Comma 8 2 2 2" xfId="1207" xr:uid="{00000000-0005-0000-0000-0000B0030000}"/>
    <cellStyle name="Comma 8 2 2 2 2" xfId="1208" xr:uid="{00000000-0005-0000-0000-0000B1030000}"/>
    <cellStyle name="Comma 8 2 2 3" xfId="1209" xr:uid="{00000000-0005-0000-0000-0000B2030000}"/>
    <cellStyle name="Comma 8 2 3" xfId="1210" xr:uid="{00000000-0005-0000-0000-0000B3030000}"/>
    <cellStyle name="Comma 8 2 3 2" xfId="1211" xr:uid="{00000000-0005-0000-0000-0000B4030000}"/>
    <cellStyle name="Comma 8 2 3 2 2" xfId="1212" xr:uid="{00000000-0005-0000-0000-0000B5030000}"/>
    <cellStyle name="Comma 8 2 3 3" xfId="1213" xr:uid="{00000000-0005-0000-0000-0000B6030000}"/>
    <cellStyle name="Comma 8 2 4" xfId="1214" xr:uid="{00000000-0005-0000-0000-0000B7030000}"/>
    <cellStyle name="Comma 8 2 4 2" xfId="1215" xr:uid="{00000000-0005-0000-0000-0000B8030000}"/>
    <cellStyle name="Comma 8 2 5" xfId="1216" xr:uid="{00000000-0005-0000-0000-0000B9030000}"/>
    <cellStyle name="Comma 8 2 5 2" xfId="1217" xr:uid="{00000000-0005-0000-0000-0000BA030000}"/>
    <cellStyle name="Comma 8 2 6" xfId="1218" xr:uid="{00000000-0005-0000-0000-0000BB030000}"/>
    <cellStyle name="Comma 8 2 7" xfId="1219" xr:uid="{00000000-0005-0000-0000-0000BC030000}"/>
    <cellStyle name="Comma 8_Nova Sea" xfId="2636" xr:uid="{00000000-0005-0000-0000-0000BD030000}"/>
    <cellStyle name="Comma 9" xfId="398" xr:uid="{00000000-0005-0000-0000-0000BE030000}"/>
    <cellStyle name="Comma 9 2" xfId="1220" xr:uid="{00000000-0005-0000-0000-0000BF030000}"/>
    <cellStyle name="Comma 9 2 2" xfId="1221" xr:uid="{00000000-0005-0000-0000-0000C0030000}"/>
    <cellStyle name="Comma 9 2 2 2" xfId="1222" xr:uid="{00000000-0005-0000-0000-0000C1030000}"/>
    <cellStyle name="Comma 9 2 3" xfId="1223" xr:uid="{00000000-0005-0000-0000-0000C2030000}"/>
    <cellStyle name="Comma 9 3" xfId="1224" xr:uid="{00000000-0005-0000-0000-0000C3030000}"/>
    <cellStyle name="Comma 9 3 2" xfId="1225" xr:uid="{00000000-0005-0000-0000-0000C4030000}"/>
    <cellStyle name="Comma 9 3 2 2" xfId="1226" xr:uid="{00000000-0005-0000-0000-0000C5030000}"/>
    <cellStyle name="Comma 9 3 3" xfId="1227" xr:uid="{00000000-0005-0000-0000-0000C6030000}"/>
    <cellStyle name="Comma 9 4" xfId="1228" xr:uid="{00000000-0005-0000-0000-0000C7030000}"/>
    <cellStyle name="Comma 9 4 2" xfId="1229" xr:uid="{00000000-0005-0000-0000-0000C8030000}"/>
    <cellStyle name="Comma 9 5" xfId="1230" xr:uid="{00000000-0005-0000-0000-0000C9030000}"/>
    <cellStyle name="Comma 9 5 2" xfId="1231" xr:uid="{00000000-0005-0000-0000-0000CA030000}"/>
    <cellStyle name="Comma 9 6" xfId="1232" xr:uid="{00000000-0005-0000-0000-0000CB030000}"/>
    <cellStyle name="Comma 9 7" xfId="1233" xr:uid="{00000000-0005-0000-0000-0000CC030000}"/>
    <cellStyle name="Comma 9_Nova Sea" xfId="2637" xr:uid="{00000000-0005-0000-0000-0000CD030000}"/>
    <cellStyle name="Comma0" xfId="301" xr:uid="{00000000-0005-0000-0000-0000CE030000}"/>
    <cellStyle name="Comma0 - Style1" xfId="302" xr:uid="{00000000-0005-0000-0000-0000CF030000}"/>
    <cellStyle name="Comma0 - Style1 2" xfId="479" xr:uid="{00000000-0005-0000-0000-0000D0030000}"/>
    <cellStyle name="Comma0 2" xfId="1234" xr:uid="{00000000-0005-0000-0000-0000D1030000}"/>
    <cellStyle name="Comma0 3" xfId="1235" xr:uid="{00000000-0005-0000-0000-0000D2030000}"/>
    <cellStyle name="Comma0 4" xfId="1236" xr:uid="{00000000-0005-0000-0000-0000D3030000}"/>
    <cellStyle name="Comma0_BOD presentation 2012" xfId="1237" xr:uid="{00000000-0005-0000-0000-0000D4030000}"/>
    <cellStyle name="CommaFixed" xfId="303" xr:uid="{00000000-0005-0000-0000-0000D5030000}"/>
    <cellStyle name="CommaFixed 2" xfId="480" xr:uid="{00000000-0005-0000-0000-0000D6030000}"/>
    <cellStyle name="CommaFixed_Price achievement" xfId="1238" xr:uid="{00000000-0005-0000-0000-0000D7030000}"/>
    <cellStyle name="CommaNoDec" xfId="304" xr:uid="{00000000-0005-0000-0000-0000D8030000}"/>
    <cellStyle name="CommaNoDec 2" xfId="481" xr:uid="{00000000-0005-0000-0000-0000D9030000}"/>
    <cellStyle name="CommaNoDec_Price achievement" xfId="1239" xr:uid="{00000000-0005-0000-0000-0000DA030000}"/>
    <cellStyle name="CommaNoDecTot" xfId="305" xr:uid="{00000000-0005-0000-0000-0000DB030000}"/>
    <cellStyle name="CommaTotTop" xfId="306" xr:uid="{00000000-0005-0000-0000-0000DC030000}"/>
    <cellStyle name="CommaTotTopNoDec" xfId="307" xr:uid="{00000000-0005-0000-0000-0000DD030000}"/>
    <cellStyle name="Comment" xfId="308" xr:uid="{00000000-0005-0000-0000-0000DE030000}"/>
    <cellStyle name="COST1" xfId="309" xr:uid="{00000000-0005-0000-0000-0000DF030000}"/>
    <cellStyle name="COST1 2" xfId="1240" xr:uid="{00000000-0005-0000-0000-0000E0030000}"/>
    <cellStyle name="Currency 2" xfId="1241" xr:uid="{00000000-0005-0000-0000-0000E1030000}"/>
    <cellStyle name="Currency0" xfId="310" xr:uid="{00000000-0005-0000-0000-0000E2030000}"/>
    <cellStyle name="Currency0 2" xfId="1242" xr:uid="{00000000-0005-0000-0000-0000E3030000}"/>
    <cellStyle name="Currency0 3" xfId="1243" xr:uid="{00000000-0005-0000-0000-0000E4030000}"/>
    <cellStyle name="Currency0_Nova Sea" xfId="2638" xr:uid="{00000000-0005-0000-0000-0000E5030000}"/>
    <cellStyle name="Dårlig" xfId="1244" xr:uid="{00000000-0005-0000-0000-0000EF030000}"/>
    <cellStyle name="data" xfId="1245" xr:uid="{00000000-0005-0000-0000-0000E6030000}"/>
    <cellStyle name="Date" xfId="311" xr:uid="{00000000-0005-0000-0000-0000E7030000}"/>
    <cellStyle name="date 2" xfId="1246" xr:uid="{00000000-0005-0000-0000-0000E8030000}"/>
    <cellStyle name="Date 3" xfId="1247" xr:uid="{00000000-0005-0000-0000-0000E9030000}"/>
    <cellStyle name="Date 4" xfId="1248" xr:uid="{00000000-0005-0000-0000-0000EA030000}"/>
    <cellStyle name="Date_Nova Sea" xfId="2639" xr:uid="{00000000-0005-0000-0000-0000EB030000}"/>
    <cellStyle name="datetime" xfId="1249" xr:uid="{00000000-0005-0000-0000-0000EC030000}"/>
    <cellStyle name="Dezimal [0]_Abflusssteuer - und Abwasserhebeanlagen" xfId="312" xr:uid="{00000000-0005-0000-0000-0000ED030000}"/>
    <cellStyle name="Dezimal_Abflusssteuer - und Abwasserhebeanlagen" xfId="313" xr:uid="{00000000-0005-0000-0000-0000EE030000}"/>
    <cellStyle name="Encabezado 4" xfId="1250" xr:uid="{00000000-0005-0000-0000-0000F0030000}"/>
    <cellStyle name="Énfasis1" xfId="1251" xr:uid="{00000000-0005-0000-0000-0000F1030000}"/>
    <cellStyle name="Énfasis2" xfId="1252" xr:uid="{00000000-0005-0000-0000-0000F2030000}"/>
    <cellStyle name="Énfasis3" xfId="1253" xr:uid="{00000000-0005-0000-0000-0000F3030000}"/>
    <cellStyle name="Énfasis4" xfId="1254" xr:uid="{00000000-0005-0000-0000-0000F4030000}"/>
    <cellStyle name="Énfasis5" xfId="1255" xr:uid="{00000000-0005-0000-0000-0000F5030000}"/>
    <cellStyle name="Énfasis6" xfId="1256" xr:uid="{00000000-0005-0000-0000-0000F6030000}"/>
    <cellStyle name="Entrada" xfId="1257" xr:uid="{00000000-0005-0000-0000-0000F7030000}"/>
    <cellStyle name="Estilo 1" xfId="1258" xr:uid="{00000000-0005-0000-0000-0000F8030000}"/>
    <cellStyle name="Euro" xfId="314" xr:uid="{00000000-0005-0000-0000-0000F9030000}"/>
    <cellStyle name="Euro 2" xfId="1259" xr:uid="{00000000-0005-0000-0000-0000FA030000}"/>
    <cellStyle name="Euro 3" xfId="1260" xr:uid="{00000000-0005-0000-0000-0000FB030000}"/>
    <cellStyle name="Euro_Nova Sea" xfId="2640" xr:uid="{00000000-0005-0000-0000-0000FC030000}"/>
    <cellStyle name="Explanatory Text 2" xfId="448" xr:uid="{00000000-0005-0000-0000-0000FD030000}"/>
    <cellStyle name="Explanatory Text 3" xfId="1261" xr:uid="{00000000-0005-0000-0000-0000FE030000}"/>
    <cellStyle name="Explanatory Text 4" xfId="1262" xr:uid="{00000000-0005-0000-0000-0000FF030000}"/>
    <cellStyle name="EY%colcalc" xfId="315" xr:uid="{00000000-0005-0000-0000-000000040000}"/>
    <cellStyle name="EY%input" xfId="316" xr:uid="{00000000-0005-0000-0000-000001040000}"/>
    <cellStyle name="EY%rowcalc" xfId="317" xr:uid="{00000000-0005-0000-0000-000002040000}"/>
    <cellStyle name="EY0dp" xfId="318" xr:uid="{00000000-0005-0000-0000-000003040000}"/>
    <cellStyle name="EY1dp" xfId="319" xr:uid="{00000000-0005-0000-0000-000004040000}"/>
    <cellStyle name="EY2dp" xfId="320" xr:uid="{00000000-0005-0000-0000-000005040000}"/>
    <cellStyle name="EY3dp" xfId="321" xr:uid="{00000000-0005-0000-0000-000006040000}"/>
    <cellStyle name="EYColumnHeading" xfId="322" xr:uid="{00000000-0005-0000-0000-000007040000}"/>
    <cellStyle name="EYHeading1" xfId="323" xr:uid="{00000000-0005-0000-0000-000008040000}"/>
    <cellStyle name="EYheading2" xfId="324" xr:uid="{00000000-0005-0000-0000-000009040000}"/>
    <cellStyle name="EYheading3" xfId="325" xr:uid="{00000000-0005-0000-0000-00000A040000}"/>
    <cellStyle name="EYnumber" xfId="326" xr:uid="{00000000-0005-0000-0000-00000B040000}"/>
    <cellStyle name="EYSheetHeader1" xfId="327" xr:uid="{00000000-0005-0000-0000-00000C040000}"/>
    <cellStyle name="EYtext" xfId="328" xr:uid="{00000000-0005-0000-0000-00000D040000}"/>
    <cellStyle name="Fixed" xfId="329" xr:uid="{00000000-0005-0000-0000-00000E040000}"/>
    <cellStyle name="Fixed 2" xfId="1263" xr:uid="{00000000-0005-0000-0000-00000F040000}"/>
    <cellStyle name="Fixed 3" xfId="1264" xr:uid="{00000000-0005-0000-0000-000010040000}"/>
    <cellStyle name="Fixed_Nova Sea" xfId="2641" xr:uid="{00000000-0005-0000-0000-000011040000}"/>
    <cellStyle name="Forklarende tekst" xfId="1265" xr:uid="{00000000-0005-0000-0000-000012040000}"/>
    <cellStyle name="God" xfId="1266" xr:uid="{00000000-0005-0000-0000-000013040000}"/>
    <cellStyle name="Good 2" xfId="449" xr:uid="{00000000-0005-0000-0000-000014040000}"/>
    <cellStyle name="Good 3" xfId="1267" xr:uid="{00000000-0005-0000-0000-000015040000}"/>
    <cellStyle name="Good 4" xfId="1268" xr:uid="{00000000-0005-0000-0000-000016040000}"/>
    <cellStyle name="Grey" xfId="330" xr:uid="{00000000-0005-0000-0000-000017040000}"/>
    <cellStyle name="Header" xfId="1269" xr:uid="{00000000-0005-0000-0000-000018040000}"/>
    <cellStyle name="Header1" xfId="331" xr:uid="{00000000-0005-0000-0000-000019040000}"/>
    <cellStyle name="Header2" xfId="332" xr:uid="{00000000-0005-0000-0000-00001A040000}"/>
    <cellStyle name="Heading 1 2" xfId="450" xr:uid="{00000000-0005-0000-0000-00001B040000}"/>
    <cellStyle name="Heading 1 3" xfId="1270" xr:uid="{00000000-0005-0000-0000-00001C040000}"/>
    <cellStyle name="Heading 1 4" xfId="1271" xr:uid="{00000000-0005-0000-0000-00001D040000}"/>
    <cellStyle name="Heading 1 4 2" xfId="1272" xr:uid="{00000000-0005-0000-0000-00001E040000}"/>
    <cellStyle name="Heading 2 2" xfId="451" xr:uid="{00000000-0005-0000-0000-00001F040000}"/>
    <cellStyle name="Heading 2 2 2" xfId="1273" xr:uid="{00000000-0005-0000-0000-000020040000}"/>
    <cellStyle name="Heading 2 2 3" xfId="1274" xr:uid="{00000000-0005-0000-0000-000021040000}"/>
    <cellStyle name="Heading 2 2_Financial statement" xfId="1275" xr:uid="{00000000-0005-0000-0000-000022040000}"/>
    <cellStyle name="Heading 2 3" xfId="1276" xr:uid="{00000000-0005-0000-0000-000023040000}"/>
    <cellStyle name="Heading 2 4" xfId="1277" xr:uid="{00000000-0005-0000-0000-000024040000}"/>
    <cellStyle name="Heading 2 4 2" xfId="1278" xr:uid="{00000000-0005-0000-0000-000025040000}"/>
    <cellStyle name="Heading 3 10" xfId="1279" xr:uid="{00000000-0005-0000-0000-000026040000}"/>
    <cellStyle name="Heading 3 10 2" xfId="1280" xr:uid="{00000000-0005-0000-0000-000027040000}"/>
    <cellStyle name="Heading 3 2" xfId="452" xr:uid="{00000000-0005-0000-0000-000028040000}"/>
    <cellStyle name="Heading 3 2 2" xfId="1281" xr:uid="{00000000-0005-0000-0000-000029040000}"/>
    <cellStyle name="Heading 3 2 3" xfId="1282" xr:uid="{00000000-0005-0000-0000-00002A040000}"/>
    <cellStyle name="Heading 3 2 4" xfId="1283" xr:uid="{00000000-0005-0000-0000-00002B040000}"/>
    <cellStyle name="Heading 3 2 5" xfId="1284" xr:uid="{00000000-0005-0000-0000-00002C040000}"/>
    <cellStyle name="Heading 3 2 6" xfId="1285" xr:uid="{00000000-0005-0000-0000-00002D040000}"/>
    <cellStyle name="Heading 3 2_Price prog" xfId="1286" xr:uid="{00000000-0005-0000-0000-00002E040000}"/>
    <cellStyle name="Heading 3 3" xfId="1287" xr:uid="{00000000-0005-0000-0000-00002F040000}"/>
    <cellStyle name="Heading 3 4" xfId="1288" xr:uid="{00000000-0005-0000-0000-000030040000}"/>
    <cellStyle name="Heading 3 5" xfId="1289" xr:uid="{00000000-0005-0000-0000-000031040000}"/>
    <cellStyle name="Heading 3 6" xfId="1290" xr:uid="{00000000-0005-0000-0000-000032040000}"/>
    <cellStyle name="Heading 3 7" xfId="1291" xr:uid="{00000000-0005-0000-0000-000033040000}"/>
    <cellStyle name="Heading 3 8" xfId="1292" xr:uid="{00000000-0005-0000-0000-000034040000}"/>
    <cellStyle name="Heading 3 9" xfId="1293" xr:uid="{00000000-0005-0000-0000-000035040000}"/>
    <cellStyle name="Heading 4 2" xfId="453" xr:uid="{00000000-0005-0000-0000-000036040000}"/>
    <cellStyle name="Heading 4 3" xfId="1294" xr:uid="{00000000-0005-0000-0000-000037040000}"/>
    <cellStyle name="Heading 4 4" xfId="1295" xr:uid="{00000000-0005-0000-0000-000038040000}"/>
    <cellStyle name="Heading 4 4 2" xfId="1296" xr:uid="{00000000-0005-0000-0000-000039040000}"/>
    <cellStyle name="Hipervínculo 2" xfId="1297" xr:uid="{00000000-0005-0000-0000-00003A040000}"/>
    <cellStyle name="Hipervínculo 3" xfId="1298" xr:uid="{00000000-0005-0000-0000-00003B040000}"/>
    <cellStyle name="Hyperlink 2" xfId="1299" xr:uid="{00000000-0005-0000-0000-00003C040000}"/>
    <cellStyle name="Hyperlink 3" xfId="1300" xr:uid="{00000000-0005-0000-0000-00003D040000}"/>
    <cellStyle name="Hyperlink 4" xfId="1301" xr:uid="{00000000-0005-0000-0000-00003E040000}"/>
    <cellStyle name="Incorrecto" xfId="1302" xr:uid="{00000000-0005-0000-0000-00003F040000}"/>
    <cellStyle name="Inndata" xfId="1303" xr:uid="{00000000-0005-0000-0000-000040040000}"/>
    <cellStyle name="Input [yellow]" xfId="333" xr:uid="{00000000-0005-0000-0000-000041040000}"/>
    <cellStyle name="Input 10" xfId="478" xr:uid="{00000000-0005-0000-0000-000042040000}"/>
    <cellStyle name="Input 11" xfId="467" xr:uid="{00000000-0005-0000-0000-000043040000}"/>
    <cellStyle name="Input 12" xfId="476" xr:uid="{00000000-0005-0000-0000-000044040000}"/>
    <cellStyle name="Input 13" xfId="469" xr:uid="{00000000-0005-0000-0000-000045040000}"/>
    <cellStyle name="Input 14" xfId="474" xr:uid="{00000000-0005-0000-0000-000046040000}"/>
    <cellStyle name="Input 15" xfId="471" xr:uid="{00000000-0005-0000-0000-000047040000}"/>
    <cellStyle name="Input 16" xfId="473" xr:uid="{00000000-0005-0000-0000-000048040000}"/>
    <cellStyle name="Input 17" xfId="470" xr:uid="{00000000-0005-0000-0000-000049040000}"/>
    <cellStyle name="Input 18" xfId="485" xr:uid="{00000000-0005-0000-0000-00004A040000}"/>
    <cellStyle name="Input 19" xfId="472" xr:uid="{00000000-0005-0000-0000-00004B040000}"/>
    <cellStyle name="Input 2" xfId="495" xr:uid="{00000000-0005-0000-0000-00004C040000}"/>
    <cellStyle name="Input 2 2" xfId="1304" xr:uid="{00000000-0005-0000-0000-00004D040000}"/>
    <cellStyle name="Input 2_Nova Sea" xfId="2642" xr:uid="{00000000-0005-0000-0000-00004E040000}"/>
    <cellStyle name="Input 20" xfId="483" xr:uid="{00000000-0005-0000-0000-00004F040000}"/>
    <cellStyle name="Input 21" xfId="519" xr:uid="{00000000-0005-0000-0000-000050040000}"/>
    <cellStyle name="Input 22" xfId="517" xr:uid="{00000000-0005-0000-0000-000051040000}"/>
    <cellStyle name="Input 23" xfId="518" xr:uid="{00000000-0005-0000-0000-000052040000}"/>
    <cellStyle name="Input 24" xfId="529" xr:uid="{00000000-0005-0000-0000-000053040000}"/>
    <cellStyle name="Input 25" xfId="530" xr:uid="{00000000-0005-0000-0000-000054040000}"/>
    <cellStyle name="Input 26" xfId="543" xr:uid="{00000000-0005-0000-0000-000055040000}"/>
    <cellStyle name="Input 27" xfId="589" xr:uid="{00000000-0005-0000-0000-000056040000}"/>
    <cellStyle name="Input 28" xfId="558" xr:uid="{00000000-0005-0000-0000-000057040000}"/>
    <cellStyle name="Input 29" xfId="582" xr:uid="{00000000-0005-0000-0000-000058040000}"/>
    <cellStyle name="Input 3" xfId="496" xr:uid="{00000000-0005-0000-0000-000059040000}"/>
    <cellStyle name="Input 30" xfId="565" xr:uid="{00000000-0005-0000-0000-00005A040000}"/>
    <cellStyle name="Input 31" xfId="579" xr:uid="{00000000-0005-0000-0000-00005B040000}"/>
    <cellStyle name="Input 32" xfId="570" xr:uid="{00000000-0005-0000-0000-00005C040000}"/>
    <cellStyle name="Input 33" xfId="578" xr:uid="{00000000-0005-0000-0000-00005D040000}"/>
    <cellStyle name="Input 34" xfId="572" xr:uid="{00000000-0005-0000-0000-00005E040000}"/>
    <cellStyle name="Input 35" xfId="577" xr:uid="{00000000-0005-0000-0000-00005F040000}"/>
    <cellStyle name="Input 36" xfId="573" xr:uid="{00000000-0005-0000-0000-000060040000}"/>
    <cellStyle name="Input 37" xfId="536" xr:uid="{00000000-0005-0000-0000-000061040000}"/>
    <cellStyle name="Input 38" xfId="595" xr:uid="{00000000-0005-0000-0000-000062040000}"/>
    <cellStyle name="Input 39" xfId="554" xr:uid="{00000000-0005-0000-0000-000063040000}"/>
    <cellStyle name="Input 4" xfId="497" xr:uid="{00000000-0005-0000-0000-000064040000}"/>
    <cellStyle name="Input 40" xfId="613" xr:uid="{00000000-0005-0000-0000-000065040000}"/>
    <cellStyle name="Input 41" xfId="592" xr:uid="{00000000-0005-0000-0000-000066040000}"/>
    <cellStyle name="Input 42" xfId="583" xr:uid="{00000000-0005-0000-0000-000067040000}"/>
    <cellStyle name="Input 43" xfId="585" xr:uid="{00000000-0005-0000-0000-000068040000}"/>
    <cellStyle name="Input 44" xfId="606" xr:uid="{00000000-0005-0000-0000-000069040000}"/>
    <cellStyle name="Input 45" xfId="599" xr:uid="{00000000-0005-0000-0000-00006A040000}"/>
    <cellStyle name="Input 46" xfId="559" xr:uid="{00000000-0005-0000-0000-00006B040000}"/>
    <cellStyle name="Input 47" xfId="557" xr:uid="{00000000-0005-0000-0000-00006C040000}"/>
    <cellStyle name="Input 48" xfId="567" xr:uid="{00000000-0005-0000-0000-00006D040000}"/>
    <cellStyle name="Input 49" xfId="563" xr:uid="{00000000-0005-0000-0000-00006E040000}"/>
    <cellStyle name="Input 5" xfId="498" xr:uid="{00000000-0005-0000-0000-00006F040000}"/>
    <cellStyle name="Input 50" xfId="590" xr:uid="{00000000-0005-0000-0000-000070040000}"/>
    <cellStyle name="Input 51" xfId="537" xr:uid="{00000000-0005-0000-0000-000071040000}"/>
    <cellStyle name="Input 52" xfId="591" xr:uid="{00000000-0005-0000-0000-000072040000}"/>
    <cellStyle name="Input 53" xfId="576" xr:uid="{00000000-0005-0000-0000-000073040000}"/>
    <cellStyle name="Input 54" xfId="542" xr:uid="{00000000-0005-0000-0000-000074040000}"/>
    <cellStyle name="Input 55" xfId="598" xr:uid="{00000000-0005-0000-0000-000075040000}"/>
    <cellStyle name="Input 56" xfId="617" xr:uid="{00000000-0005-0000-0000-000076040000}"/>
    <cellStyle name="Input 57" xfId="548" xr:uid="{00000000-0005-0000-0000-000077040000}"/>
    <cellStyle name="Input 58" xfId="620" xr:uid="{00000000-0005-0000-0000-000078040000}"/>
    <cellStyle name="Input 59" xfId="588" xr:uid="{00000000-0005-0000-0000-000079040000}"/>
    <cellStyle name="Input 6" xfId="499" xr:uid="{00000000-0005-0000-0000-00007A040000}"/>
    <cellStyle name="Input 60" xfId="566" xr:uid="{00000000-0005-0000-0000-00007B040000}"/>
    <cellStyle name="Input 61" xfId="602" xr:uid="{00000000-0005-0000-0000-00007C040000}"/>
    <cellStyle name="Input 62" xfId="571" xr:uid="{00000000-0005-0000-0000-00007D040000}"/>
    <cellStyle name="Input 63" xfId="561" xr:uid="{00000000-0005-0000-0000-00007E040000}"/>
    <cellStyle name="Input 64" xfId="586" xr:uid="{00000000-0005-0000-0000-00007F040000}"/>
    <cellStyle name="Input 7" xfId="454" xr:uid="{00000000-0005-0000-0000-000080040000}"/>
    <cellStyle name="Input 8" xfId="489" xr:uid="{00000000-0005-0000-0000-000081040000}"/>
    <cellStyle name="Input 9" xfId="505" xr:uid="{00000000-0005-0000-0000-000082040000}"/>
    <cellStyle name="Koblet celle" xfId="1305" xr:uid="{00000000-0005-0000-0000-000083040000}"/>
    <cellStyle name="Kolonne" xfId="1" xr:uid="{00000000-0005-0000-0000-000084040000}"/>
    <cellStyle name="Komma [0]_A" xfId="1306" xr:uid="{00000000-0005-0000-0000-000085040000}"/>
    <cellStyle name="Komma 2" xfId="465" xr:uid="{00000000-0005-0000-0000-000086040000}"/>
    <cellStyle name="Komma 2 2" xfId="490" xr:uid="{00000000-0005-0000-0000-000087040000}"/>
    <cellStyle name="Komma 3" xfId="488" xr:uid="{00000000-0005-0000-0000-000088040000}"/>
    <cellStyle name="Komma_A" xfId="1307" xr:uid="{00000000-0005-0000-0000-000089040000}"/>
    <cellStyle name="Komma0" xfId="334" xr:uid="{00000000-0005-0000-0000-00008A040000}"/>
    <cellStyle name="Kontrollcelle" xfId="1308" xr:uid="{00000000-0005-0000-0000-00008B040000}"/>
    <cellStyle name="label" xfId="1309" xr:uid="{00000000-0005-0000-0000-00008C040000}"/>
    <cellStyle name="Linked Cell 2" xfId="455" xr:uid="{00000000-0005-0000-0000-00008D040000}"/>
    <cellStyle name="Linked Cell 3" xfId="1310" xr:uid="{00000000-0005-0000-0000-00008E040000}"/>
    <cellStyle name="Linked Cell 4" xfId="1311" xr:uid="{00000000-0005-0000-0000-00008F040000}"/>
    <cellStyle name="main_input" xfId="1312" xr:uid="{00000000-0005-0000-0000-000090040000}"/>
    <cellStyle name="Merknad" xfId="1313" xr:uid="{00000000-0005-0000-0000-000091040000}"/>
    <cellStyle name="Merknad 2" xfId="1314" xr:uid="{00000000-0005-0000-0000-000092040000}"/>
    <cellStyle name="Migliaia (0)_Foglio1 (2)" xfId="335" xr:uid="{00000000-0005-0000-0000-000093040000}"/>
    <cellStyle name="Migliaia_Foglio1 (2)" xfId="336" xr:uid="{00000000-0005-0000-0000-000094040000}"/>
    <cellStyle name="Millares 2" xfId="1315" xr:uid="{00000000-0005-0000-0000-000095040000}"/>
    <cellStyle name="Millares 2 2" xfId="1316" xr:uid="{00000000-0005-0000-0000-000096040000}"/>
    <cellStyle name="Millares 2 2 2" xfId="1317" xr:uid="{00000000-0005-0000-0000-000097040000}"/>
    <cellStyle name="Millares 2 2 3" xfId="1318" xr:uid="{00000000-0005-0000-0000-000098040000}"/>
    <cellStyle name="Millares 2 3" xfId="1319" xr:uid="{00000000-0005-0000-0000-000099040000}"/>
    <cellStyle name="Millares 2 4" xfId="1320" xr:uid="{00000000-0005-0000-0000-00009A040000}"/>
    <cellStyle name="Millares 3" xfId="1321" xr:uid="{00000000-0005-0000-0000-00009B040000}"/>
    <cellStyle name="Millares 3 2" xfId="1322" xr:uid="{00000000-0005-0000-0000-00009C040000}"/>
    <cellStyle name="Millares 3 3" xfId="1323" xr:uid="{00000000-0005-0000-0000-00009D040000}"/>
    <cellStyle name="Millares 4" xfId="1324" xr:uid="{00000000-0005-0000-0000-00009E040000}"/>
    <cellStyle name="Millares 4 2" xfId="1325" xr:uid="{00000000-0005-0000-0000-00009F040000}"/>
    <cellStyle name="Millares 4 3" xfId="1326" xr:uid="{00000000-0005-0000-0000-0000A0040000}"/>
    <cellStyle name="Millares_1.FVLPSC Chile 2004" xfId="337" xr:uid="{00000000-0005-0000-0000-0000A1040000}"/>
    <cellStyle name="Milliers_agreeb" xfId="338" xr:uid="{00000000-0005-0000-0000-0000A2040000}"/>
    <cellStyle name="Moeda [0]_Arrendamiraflores" xfId="339" xr:uid="{00000000-0005-0000-0000-0000A3040000}"/>
    <cellStyle name="Moeda_Arrendamiraflores" xfId="340" xr:uid="{00000000-0005-0000-0000-0000A4040000}"/>
    <cellStyle name="Monétaire [0]_agree" xfId="341" xr:uid="{00000000-0005-0000-0000-0000A5040000}"/>
    <cellStyle name="Monétaire_agree" xfId="342" xr:uid="{00000000-0005-0000-0000-0000A6040000}"/>
    <cellStyle name="Neutral 2" xfId="456" xr:uid="{00000000-0005-0000-0000-0000A7040000}"/>
    <cellStyle name="Neutral 3" xfId="1327" xr:uid="{00000000-0005-0000-0000-0000A8040000}"/>
    <cellStyle name="Neutral 4" xfId="1328" xr:uid="{00000000-0005-0000-0000-0000A9040000}"/>
    <cellStyle name="Next holiday" xfId="1329" xr:uid="{00000000-0005-0000-0000-0000AA040000}"/>
    <cellStyle name="Normal" xfId="0" builtinId="0"/>
    <cellStyle name="Normal - Style1" xfId="343" xr:uid="{00000000-0005-0000-0000-0000AC040000}"/>
    <cellStyle name="Normal 10" xfId="399" xr:uid="{00000000-0005-0000-0000-0000AD040000}"/>
    <cellStyle name="Normal 10 2" xfId="533" xr:uid="{00000000-0005-0000-0000-0000AE040000}"/>
    <cellStyle name="Normal 10 2 2" xfId="1330" xr:uid="{00000000-0005-0000-0000-0000AF040000}"/>
    <cellStyle name="Normal 10 2 2 2" xfId="1331" xr:uid="{00000000-0005-0000-0000-0000B0040000}"/>
    <cellStyle name="Normal 10 2 2 2 2" xfId="1332" xr:uid="{00000000-0005-0000-0000-0000B1040000}"/>
    <cellStyle name="Normal 10 2 2 2_Nova Sea" xfId="1333" xr:uid="{00000000-0005-0000-0000-0000B2040000}"/>
    <cellStyle name="Normal 10 2 2 3" xfId="1334" xr:uid="{00000000-0005-0000-0000-0000B3040000}"/>
    <cellStyle name="Normal 10 2 2_Nova Sea" xfId="1335" xr:uid="{00000000-0005-0000-0000-0000B4040000}"/>
    <cellStyle name="Normal 10 2 3" xfId="1336" xr:uid="{00000000-0005-0000-0000-0000B5040000}"/>
    <cellStyle name="Normal 10 2 3 2" xfId="1337" xr:uid="{00000000-0005-0000-0000-0000B6040000}"/>
    <cellStyle name="Normal 10 2 3 2 2" xfId="1338" xr:uid="{00000000-0005-0000-0000-0000B7040000}"/>
    <cellStyle name="Normal 10 2 3 2_Nova Sea" xfId="1339" xr:uid="{00000000-0005-0000-0000-0000B8040000}"/>
    <cellStyle name="Normal 10 2 3 3" xfId="1340" xr:uid="{00000000-0005-0000-0000-0000B9040000}"/>
    <cellStyle name="Normal 10 2 3_Nova Sea" xfId="1341" xr:uid="{00000000-0005-0000-0000-0000BA040000}"/>
    <cellStyle name="Normal 10 2 4" xfId="1342" xr:uid="{00000000-0005-0000-0000-0000BB040000}"/>
    <cellStyle name="Normal 10 2 4 2" xfId="1343" xr:uid="{00000000-0005-0000-0000-0000BC040000}"/>
    <cellStyle name="Normal 10 2 4_Nova Sea" xfId="1344" xr:uid="{00000000-0005-0000-0000-0000BD040000}"/>
    <cellStyle name="Normal 10 2 5" xfId="1345" xr:uid="{00000000-0005-0000-0000-0000BE040000}"/>
    <cellStyle name="Normal 10 2 5 2" xfId="1346" xr:uid="{00000000-0005-0000-0000-0000BF040000}"/>
    <cellStyle name="Normal 10 2 5_Nova Sea" xfId="1347" xr:uid="{00000000-0005-0000-0000-0000C0040000}"/>
    <cellStyle name="Normal 10 2 6" xfId="1348" xr:uid="{00000000-0005-0000-0000-0000C1040000}"/>
    <cellStyle name="Normal 10 2 7" xfId="1349" xr:uid="{00000000-0005-0000-0000-0000C2040000}"/>
    <cellStyle name="Normal 10 2_2015 BFOREC HFM PLBS" xfId="1350" xr:uid="{00000000-0005-0000-0000-0000C3040000}"/>
    <cellStyle name="Normal 10 3" xfId="1351" xr:uid="{00000000-0005-0000-0000-0000C4040000}"/>
    <cellStyle name="Normal 10 3 2" xfId="1352" xr:uid="{00000000-0005-0000-0000-0000C5040000}"/>
    <cellStyle name="Normal 10 3 2 2" xfId="1353" xr:uid="{00000000-0005-0000-0000-0000C6040000}"/>
    <cellStyle name="Normal 10 3 2 2 2" xfId="1354" xr:uid="{00000000-0005-0000-0000-0000C7040000}"/>
    <cellStyle name="Normal 10 3 2 2 2 2" xfId="1355" xr:uid="{00000000-0005-0000-0000-0000C8040000}"/>
    <cellStyle name="Normal 10 3 2 2 2_Nova Sea" xfId="1356" xr:uid="{00000000-0005-0000-0000-0000C9040000}"/>
    <cellStyle name="Normal 10 3 2 2 3" xfId="1357" xr:uid="{00000000-0005-0000-0000-0000CA040000}"/>
    <cellStyle name="Normal 10 3 2 2_Nova Sea" xfId="1358" xr:uid="{00000000-0005-0000-0000-0000CB040000}"/>
    <cellStyle name="Normal 10 3 2 3" xfId="1359" xr:uid="{00000000-0005-0000-0000-0000CC040000}"/>
    <cellStyle name="Normal 10 3 2 3 2" xfId="1360" xr:uid="{00000000-0005-0000-0000-0000CD040000}"/>
    <cellStyle name="Normal 10 3 2 3 2 2" xfId="1361" xr:uid="{00000000-0005-0000-0000-0000CE040000}"/>
    <cellStyle name="Normal 10 3 2 3 2_Nova Sea" xfId="1362" xr:uid="{00000000-0005-0000-0000-0000CF040000}"/>
    <cellStyle name="Normal 10 3 2 3 3" xfId="1363" xr:uid="{00000000-0005-0000-0000-0000D0040000}"/>
    <cellStyle name="Normal 10 3 2 3_Nova Sea" xfId="1364" xr:uid="{00000000-0005-0000-0000-0000D1040000}"/>
    <cellStyle name="Normal 10 3 2 4" xfId="1365" xr:uid="{00000000-0005-0000-0000-0000D2040000}"/>
    <cellStyle name="Normal 10 3 2 4 2" xfId="1366" xr:uid="{00000000-0005-0000-0000-0000D3040000}"/>
    <cellStyle name="Normal 10 3 2 4_Nova Sea" xfId="1367" xr:uid="{00000000-0005-0000-0000-0000D4040000}"/>
    <cellStyle name="Normal 10 3 2 5" xfId="1368" xr:uid="{00000000-0005-0000-0000-0000D5040000}"/>
    <cellStyle name="Normal 10 3 2 5 2" xfId="1369" xr:uid="{00000000-0005-0000-0000-0000D6040000}"/>
    <cellStyle name="Normal 10 3 2 5_Nova Sea" xfId="1370" xr:uid="{00000000-0005-0000-0000-0000D7040000}"/>
    <cellStyle name="Normal 10 3 2 6" xfId="1371" xr:uid="{00000000-0005-0000-0000-0000D8040000}"/>
    <cellStyle name="Normal 10 3 2_Nova Sea" xfId="1372" xr:uid="{00000000-0005-0000-0000-0000D9040000}"/>
    <cellStyle name="Normal 10 3 3" xfId="1373" xr:uid="{00000000-0005-0000-0000-0000DA040000}"/>
    <cellStyle name="Normal 10 3 3 2" xfId="1374" xr:uid="{00000000-0005-0000-0000-0000DB040000}"/>
    <cellStyle name="Normal 10 3 3 2 2" xfId="1375" xr:uid="{00000000-0005-0000-0000-0000DC040000}"/>
    <cellStyle name="Normal 10 3 3 2_Nova Sea" xfId="1376" xr:uid="{00000000-0005-0000-0000-0000DD040000}"/>
    <cellStyle name="Normal 10 3 3 3" xfId="1377" xr:uid="{00000000-0005-0000-0000-0000DE040000}"/>
    <cellStyle name="Normal 10 3 3_Nova Sea" xfId="1378" xr:uid="{00000000-0005-0000-0000-0000DF040000}"/>
    <cellStyle name="Normal 10 3 4" xfId="1379" xr:uid="{00000000-0005-0000-0000-0000E0040000}"/>
    <cellStyle name="Normal 10 3 4 2" xfId="1380" xr:uid="{00000000-0005-0000-0000-0000E1040000}"/>
    <cellStyle name="Normal 10 3 4 2 2" xfId="1381" xr:uid="{00000000-0005-0000-0000-0000E2040000}"/>
    <cellStyle name="Normal 10 3 4 2_Nova Sea" xfId="1382" xr:uid="{00000000-0005-0000-0000-0000E3040000}"/>
    <cellStyle name="Normal 10 3 4 3" xfId="1383" xr:uid="{00000000-0005-0000-0000-0000E4040000}"/>
    <cellStyle name="Normal 10 3 4_Nova Sea" xfId="1384" xr:uid="{00000000-0005-0000-0000-0000E5040000}"/>
    <cellStyle name="Normal 10 3 5" xfId="1385" xr:uid="{00000000-0005-0000-0000-0000E6040000}"/>
    <cellStyle name="Normal 10 3 5 2" xfId="1386" xr:uid="{00000000-0005-0000-0000-0000E7040000}"/>
    <cellStyle name="Normal 10 3 5_Nova Sea" xfId="1387" xr:uid="{00000000-0005-0000-0000-0000E8040000}"/>
    <cellStyle name="Normal 10 3 6" xfId="1388" xr:uid="{00000000-0005-0000-0000-0000E9040000}"/>
    <cellStyle name="Normal 10 3 6 2" xfId="1389" xr:uid="{00000000-0005-0000-0000-0000EA040000}"/>
    <cellStyle name="Normal 10 3 6_Nova Sea" xfId="1390" xr:uid="{00000000-0005-0000-0000-0000EB040000}"/>
    <cellStyle name="Normal 10 3 7" xfId="1391" xr:uid="{00000000-0005-0000-0000-0000EC040000}"/>
    <cellStyle name="Normal 10 3 8" xfId="1392" xr:uid="{00000000-0005-0000-0000-0000ED040000}"/>
    <cellStyle name="Normal 10 3_2015 BFOREC HFM PLBS" xfId="1393" xr:uid="{00000000-0005-0000-0000-0000EE040000}"/>
    <cellStyle name="Normal 10 4" xfId="1394" xr:uid="{00000000-0005-0000-0000-0000EF040000}"/>
    <cellStyle name="Normal 10 4 2" xfId="1395" xr:uid="{00000000-0005-0000-0000-0000F0040000}"/>
    <cellStyle name="Normal 10 4 2 2" xfId="1396" xr:uid="{00000000-0005-0000-0000-0000F1040000}"/>
    <cellStyle name="Normal 10 4 2_Nova Sea" xfId="1397" xr:uid="{00000000-0005-0000-0000-0000F2040000}"/>
    <cellStyle name="Normal 10 4 3" xfId="1398" xr:uid="{00000000-0005-0000-0000-0000F3040000}"/>
    <cellStyle name="Normal 10 4_Nova Sea" xfId="1399" xr:uid="{00000000-0005-0000-0000-0000F4040000}"/>
    <cellStyle name="Normal 10 5" xfId="1400" xr:uid="{00000000-0005-0000-0000-0000F5040000}"/>
    <cellStyle name="Normal 10 5 2" xfId="1401" xr:uid="{00000000-0005-0000-0000-0000F6040000}"/>
    <cellStyle name="Normal 10 5 2 2" xfId="1402" xr:uid="{00000000-0005-0000-0000-0000F7040000}"/>
    <cellStyle name="Normal 10 5 2_Nova Sea" xfId="1403" xr:uid="{00000000-0005-0000-0000-0000F8040000}"/>
    <cellStyle name="Normal 10 5 3" xfId="1404" xr:uid="{00000000-0005-0000-0000-0000F9040000}"/>
    <cellStyle name="Normal 10 5_Nova Sea" xfId="1405" xr:uid="{00000000-0005-0000-0000-0000FA040000}"/>
    <cellStyle name="Normal 10 6" xfId="1406" xr:uid="{00000000-0005-0000-0000-0000FB040000}"/>
    <cellStyle name="Normal 10 6 2" xfId="1407" xr:uid="{00000000-0005-0000-0000-0000FC040000}"/>
    <cellStyle name="Normal 10 6_Nova Sea" xfId="1408" xr:uid="{00000000-0005-0000-0000-0000FD040000}"/>
    <cellStyle name="Normal 10 7" xfId="1409" xr:uid="{00000000-0005-0000-0000-0000FE040000}"/>
    <cellStyle name="Normal 10 7 2" xfId="1410" xr:uid="{00000000-0005-0000-0000-0000FF040000}"/>
    <cellStyle name="Normal 10 7_Nova Sea" xfId="1411" xr:uid="{00000000-0005-0000-0000-000000050000}"/>
    <cellStyle name="Normal 10 8" xfId="1412" xr:uid="{00000000-0005-0000-0000-000001050000}"/>
    <cellStyle name="Normal 10 9" xfId="1413" xr:uid="{00000000-0005-0000-0000-000002050000}"/>
    <cellStyle name="Normal 10_2015 BFOREC HFM PLBS" xfId="1414" xr:uid="{00000000-0005-0000-0000-000003050000}"/>
    <cellStyle name="Normal 11" xfId="402" xr:uid="{00000000-0005-0000-0000-000004050000}"/>
    <cellStyle name="Normal 11 2" xfId="1415" xr:uid="{00000000-0005-0000-0000-000005050000}"/>
    <cellStyle name="Normal 11 2 2" xfId="1416" xr:uid="{00000000-0005-0000-0000-000006050000}"/>
    <cellStyle name="Normal 11 2 2 2" xfId="1417" xr:uid="{00000000-0005-0000-0000-000007050000}"/>
    <cellStyle name="Normal 11 2 2 2 2" xfId="1418" xr:uid="{00000000-0005-0000-0000-000008050000}"/>
    <cellStyle name="Normal 11 2 2 2_Nova Sea" xfId="1419" xr:uid="{00000000-0005-0000-0000-000009050000}"/>
    <cellStyle name="Normal 11 2 2 3" xfId="1420" xr:uid="{00000000-0005-0000-0000-00000A050000}"/>
    <cellStyle name="Normal 11 2 2_Nova Sea" xfId="1421" xr:uid="{00000000-0005-0000-0000-00000B050000}"/>
    <cellStyle name="Normal 11 2 3" xfId="1422" xr:uid="{00000000-0005-0000-0000-00000C050000}"/>
    <cellStyle name="Normal 11 2 3 2" xfId="1423" xr:uid="{00000000-0005-0000-0000-00000D050000}"/>
    <cellStyle name="Normal 11 2 3 2 2" xfId="1424" xr:uid="{00000000-0005-0000-0000-00000E050000}"/>
    <cellStyle name="Normal 11 2 3 2_Nova Sea" xfId="1425" xr:uid="{00000000-0005-0000-0000-00000F050000}"/>
    <cellStyle name="Normal 11 2 3 3" xfId="1426" xr:uid="{00000000-0005-0000-0000-000010050000}"/>
    <cellStyle name="Normal 11 2 3_Nova Sea" xfId="1427" xr:uid="{00000000-0005-0000-0000-000011050000}"/>
    <cellStyle name="Normal 11 2 4" xfId="1428" xr:uid="{00000000-0005-0000-0000-000012050000}"/>
    <cellStyle name="Normal 11 2 4 2" xfId="1429" xr:uid="{00000000-0005-0000-0000-000013050000}"/>
    <cellStyle name="Normal 11 2 4_Nova Sea" xfId="1430" xr:uid="{00000000-0005-0000-0000-000014050000}"/>
    <cellStyle name="Normal 11 2 5" xfId="1431" xr:uid="{00000000-0005-0000-0000-000015050000}"/>
    <cellStyle name="Normal 11 2 5 2" xfId="1432" xr:uid="{00000000-0005-0000-0000-000016050000}"/>
    <cellStyle name="Normal 11 2 5_Nova Sea" xfId="1433" xr:uid="{00000000-0005-0000-0000-000017050000}"/>
    <cellStyle name="Normal 11 2 6" xfId="1434" xr:uid="{00000000-0005-0000-0000-000018050000}"/>
    <cellStyle name="Normal 11 2 7" xfId="1435" xr:uid="{00000000-0005-0000-0000-000019050000}"/>
    <cellStyle name="Normal 11 2_2015 BFOREC HFM PLBS" xfId="1436" xr:uid="{00000000-0005-0000-0000-00001A050000}"/>
    <cellStyle name="Normal 11 3" xfId="1437" xr:uid="{00000000-0005-0000-0000-00001B050000}"/>
    <cellStyle name="Normal 11 3 2" xfId="1438" xr:uid="{00000000-0005-0000-0000-00001C050000}"/>
    <cellStyle name="Normal 11 3 2 2" xfId="1439" xr:uid="{00000000-0005-0000-0000-00001D050000}"/>
    <cellStyle name="Normal 11 3 2_Nova Sea" xfId="1440" xr:uid="{00000000-0005-0000-0000-00001E050000}"/>
    <cellStyle name="Normal 11 3 3" xfId="1441" xr:uid="{00000000-0005-0000-0000-00001F050000}"/>
    <cellStyle name="Normal 11 3_Nova Sea" xfId="1442" xr:uid="{00000000-0005-0000-0000-000020050000}"/>
    <cellStyle name="Normal 11 4" xfId="1443" xr:uid="{00000000-0005-0000-0000-000021050000}"/>
    <cellStyle name="Normal 11 4 2" xfId="1444" xr:uid="{00000000-0005-0000-0000-000022050000}"/>
    <cellStyle name="Normal 11 4 2 2" xfId="1445" xr:uid="{00000000-0005-0000-0000-000023050000}"/>
    <cellStyle name="Normal 11 4 2_Nova Sea" xfId="1446" xr:uid="{00000000-0005-0000-0000-000024050000}"/>
    <cellStyle name="Normal 11 4 3" xfId="1447" xr:uid="{00000000-0005-0000-0000-000025050000}"/>
    <cellStyle name="Normal 11 4_Nova Sea" xfId="1448" xr:uid="{00000000-0005-0000-0000-000026050000}"/>
    <cellStyle name="Normal 11 5" xfId="1449" xr:uid="{00000000-0005-0000-0000-000027050000}"/>
    <cellStyle name="Normal 11 5 2" xfId="1450" xr:uid="{00000000-0005-0000-0000-000028050000}"/>
    <cellStyle name="Normal 11 5_Nova Sea" xfId="1451" xr:uid="{00000000-0005-0000-0000-000029050000}"/>
    <cellStyle name="Normal 11 6" xfId="1452" xr:uid="{00000000-0005-0000-0000-00002A050000}"/>
    <cellStyle name="Normal 11 6 2" xfId="1453" xr:uid="{00000000-0005-0000-0000-00002B050000}"/>
    <cellStyle name="Normal 11 6_Nova Sea" xfId="1454" xr:uid="{00000000-0005-0000-0000-00002C050000}"/>
    <cellStyle name="Normal 11 7" xfId="1455" xr:uid="{00000000-0005-0000-0000-00002D050000}"/>
    <cellStyle name="Normal 11 8" xfId="1456" xr:uid="{00000000-0005-0000-0000-00002E050000}"/>
    <cellStyle name="Normal 11_2015 BFOREC HFM PLBS" xfId="1457" xr:uid="{00000000-0005-0000-0000-00002F050000}"/>
    <cellStyle name="Normal 12" xfId="405" xr:uid="{00000000-0005-0000-0000-000030050000}"/>
    <cellStyle name="Normal 12 2" xfId="1458" xr:uid="{00000000-0005-0000-0000-000031050000}"/>
    <cellStyle name="Normal 12 2 2" xfId="1459" xr:uid="{00000000-0005-0000-0000-000032050000}"/>
    <cellStyle name="Normal 12 2 2 2" xfId="1460" xr:uid="{00000000-0005-0000-0000-000033050000}"/>
    <cellStyle name="Normal 12 2 2 2 2" xfId="1461" xr:uid="{00000000-0005-0000-0000-000034050000}"/>
    <cellStyle name="Normal 12 2 2 2_Nova Sea" xfId="1462" xr:uid="{00000000-0005-0000-0000-000035050000}"/>
    <cellStyle name="Normal 12 2 2 3" xfId="1463" xr:uid="{00000000-0005-0000-0000-000036050000}"/>
    <cellStyle name="Normal 12 2 2_Nova Sea" xfId="1464" xr:uid="{00000000-0005-0000-0000-000037050000}"/>
    <cellStyle name="Normal 12 2 3" xfId="1465" xr:uid="{00000000-0005-0000-0000-000038050000}"/>
    <cellStyle name="Normal 12 2 3 2" xfId="1466" xr:uid="{00000000-0005-0000-0000-000039050000}"/>
    <cellStyle name="Normal 12 2 3 2 2" xfId="1467" xr:uid="{00000000-0005-0000-0000-00003A050000}"/>
    <cellStyle name="Normal 12 2 3 2_Nova Sea" xfId="1468" xr:uid="{00000000-0005-0000-0000-00003B050000}"/>
    <cellStyle name="Normal 12 2 3 3" xfId="1469" xr:uid="{00000000-0005-0000-0000-00003C050000}"/>
    <cellStyle name="Normal 12 2 3_Nova Sea" xfId="1470" xr:uid="{00000000-0005-0000-0000-00003D050000}"/>
    <cellStyle name="Normal 12 2 4" xfId="1471" xr:uid="{00000000-0005-0000-0000-00003E050000}"/>
    <cellStyle name="Normal 12 2 4 2" xfId="1472" xr:uid="{00000000-0005-0000-0000-00003F050000}"/>
    <cellStyle name="Normal 12 2 4_Nova Sea" xfId="1473" xr:uid="{00000000-0005-0000-0000-000040050000}"/>
    <cellStyle name="Normal 12 2 5" xfId="1474" xr:uid="{00000000-0005-0000-0000-000041050000}"/>
    <cellStyle name="Normal 12 2 5 2" xfId="1475" xr:uid="{00000000-0005-0000-0000-000042050000}"/>
    <cellStyle name="Normal 12 2 5_Nova Sea" xfId="1476" xr:uid="{00000000-0005-0000-0000-000043050000}"/>
    <cellStyle name="Normal 12 2 6" xfId="1477" xr:uid="{00000000-0005-0000-0000-000044050000}"/>
    <cellStyle name="Normal 12 2 7" xfId="1478" xr:uid="{00000000-0005-0000-0000-000045050000}"/>
    <cellStyle name="Normal 12 2_2015 BFOREC HFM PLBS" xfId="1479" xr:uid="{00000000-0005-0000-0000-000046050000}"/>
    <cellStyle name="Normal 12 3" xfId="1480" xr:uid="{00000000-0005-0000-0000-000047050000}"/>
    <cellStyle name="Normal 12 3 2" xfId="1481" xr:uid="{00000000-0005-0000-0000-000048050000}"/>
    <cellStyle name="Normal 12 3 2 2" xfId="1482" xr:uid="{00000000-0005-0000-0000-000049050000}"/>
    <cellStyle name="Normal 12 3 2_Nova Sea" xfId="1483" xr:uid="{00000000-0005-0000-0000-00004A050000}"/>
    <cellStyle name="Normal 12 3 3" xfId="1484" xr:uid="{00000000-0005-0000-0000-00004B050000}"/>
    <cellStyle name="Normal 12 3_Nova Sea" xfId="1485" xr:uid="{00000000-0005-0000-0000-00004C050000}"/>
    <cellStyle name="Normal 12 4" xfId="1486" xr:uid="{00000000-0005-0000-0000-00004D050000}"/>
    <cellStyle name="Normal 12 4 2" xfId="1487" xr:uid="{00000000-0005-0000-0000-00004E050000}"/>
    <cellStyle name="Normal 12 4 2 2" xfId="1488" xr:uid="{00000000-0005-0000-0000-00004F050000}"/>
    <cellStyle name="Normal 12 4 2_Nova Sea" xfId="1489" xr:uid="{00000000-0005-0000-0000-000050050000}"/>
    <cellStyle name="Normal 12 4 3" xfId="1490" xr:uid="{00000000-0005-0000-0000-000051050000}"/>
    <cellStyle name="Normal 12 4_Nova Sea" xfId="1491" xr:uid="{00000000-0005-0000-0000-000052050000}"/>
    <cellStyle name="Normal 12 5" xfId="1492" xr:uid="{00000000-0005-0000-0000-000053050000}"/>
    <cellStyle name="Normal 12 5 2" xfId="1493" xr:uid="{00000000-0005-0000-0000-000054050000}"/>
    <cellStyle name="Normal 12 5_Nova Sea" xfId="1494" xr:uid="{00000000-0005-0000-0000-000055050000}"/>
    <cellStyle name="Normal 12 6" xfId="1495" xr:uid="{00000000-0005-0000-0000-000056050000}"/>
    <cellStyle name="Normal 12 6 2" xfId="1496" xr:uid="{00000000-0005-0000-0000-000057050000}"/>
    <cellStyle name="Normal 12 6_Nova Sea" xfId="1497" xr:uid="{00000000-0005-0000-0000-000058050000}"/>
    <cellStyle name="Normal 12 7" xfId="1498" xr:uid="{00000000-0005-0000-0000-000059050000}"/>
    <cellStyle name="Normal 12 8" xfId="1499" xr:uid="{00000000-0005-0000-0000-00005A050000}"/>
    <cellStyle name="Normal 12_2015 BFOREC HFM PLBS" xfId="1500" xr:uid="{00000000-0005-0000-0000-00005B050000}"/>
    <cellStyle name="Normal 13" xfId="408" xr:uid="{00000000-0005-0000-0000-00005C050000}"/>
    <cellStyle name="Normal 13 2" xfId="1501" xr:uid="{00000000-0005-0000-0000-00005D050000}"/>
    <cellStyle name="Normal 13 2 2" xfId="1502" xr:uid="{00000000-0005-0000-0000-00005E050000}"/>
    <cellStyle name="Normal 13 2 2 2" xfId="1503" xr:uid="{00000000-0005-0000-0000-00005F050000}"/>
    <cellStyle name="Normal 13 2 2_Nova Sea" xfId="1504" xr:uid="{00000000-0005-0000-0000-000060050000}"/>
    <cellStyle name="Normal 13 2 3" xfId="1505" xr:uid="{00000000-0005-0000-0000-000061050000}"/>
    <cellStyle name="Normal 13 2_Nova Sea" xfId="1506" xr:uid="{00000000-0005-0000-0000-000062050000}"/>
    <cellStyle name="Normal 13 3" xfId="1507" xr:uid="{00000000-0005-0000-0000-000063050000}"/>
    <cellStyle name="Normal 13 3 2" xfId="1508" xr:uid="{00000000-0005-0000-0000-000064050000}"/>
    <cellStyle name="Normal 13 3 2 2" xfId="1509" xr:uid="{00000000-0005-0000-0000-000065050000}"/>
    <cellStyle name="Normal 13 3 2_Nova Sea" xfId="1510" xr:uid="{00000000-0005-0000-0000-000066050000}"/>
    <cellStyle name="Normal 13 3 3" xfId="1511" xr:uid="{00000000-0005-0000-0000-000067050000}"/>
    <cellStyle name="Normal 13 3_Nova Sea" xfId="1512" xr:uid="{00000000-0005-0000-0000-000068050000}"/>
    <cellStyle name="Normal 13 4" xfId="1513" xr:uid="{00000000-0005-0000-0000-000069050000}"/>
    <cellStyle name="Normal 13 4 2" xfId="1514" xr:uid="{00000000-0005-0000-0000-00006A050000}"/>
    <cellStyle name="Normal 13 4_Nova Sea" xfId="1515" xr:uid="{00000000-0005-0000-0000-00006B050000}"/>
    <cellStyle name="Normal 13 5" xfId="1516" xr:uid="{00000000-0005-0000-0000-00006C050000}"/>
    <cellStyle name="Normal 13 5 2" xfId="1517" xr:uid="{00000000-0005-0000-0000-00006D050000}"/>
    <cellStyle name="Normal 13 5_Nova Sea" xfId="1518" xr:uid="{00000000-0005-0000-0000-00006E050000}"/>
    <cellStyle name="Normal 13 6" xfId="1519" xr:uid="{00000000-0005-0000-0000-00006F050000}"/>
    <cellStyle name="Normal 13 7" xfId="1520" xr:uid="{00000000-0005-0000-0000-000070050000}"/>
    <cellStyle name="Normal 13_2015 BFOREC HFM PLBS" xfId="1521" xr:uid="{00000000-0005-0000-0000-000071050000}"/>
    <cellStyle name="Normal 14" xfId="411" xr:uid="{00000000-0005-0000-0000-000072050000}"/>
    <cellStyle name="Normal 14 2" xfId="1522" xr:uid="{00000000-0005-0000-0000-000073050000}"/>
    <cellStyle name="Normal 14 2 2" xfId="1523" xr:uid="{00000000-0005-0000-0000-000074050000}"/>
    <cellStyle name="Normal 14 2 2 2" xfId="1524" xr:uid="{00000000-0005-0000-0000-000075050000}"/>
    <cellStyle name="Normal 14 2 2_Nova Sea" xfId="1525" xr:uid="{00000000-0005-0000-0000-000076050000}"/>
    <cellStyle name="Normal 14 2 3" xfId="1526" xr:uid="{00000000-0005-0000-0000-000077050000}"/>
    <cellStyle name="Normal 14 2_Nova Sea" xfId="1527" xr:uid="{00000000-0005-0000-0000-000078050000}"/>
    <cellStyle name="Normal 14 3" xfId="1528" xr:uid="{00000000-0005-0000-0000-000079050000}"/>
    <cellStyle name="Normal 14 3 2" xfId="1529" xr:uid="{00000000-0005-0000-0000-00007A050000}"/>
    <cellStyle name="Normal 14 3 2 2" xfId="1530" xr:uid="{00000000-0005-0000-0000-00007B050000}"/>
    <cellStyle name="Normal 14 3 2_Nova Sea" xfId="1531" xr:uid="{00000000-0005-0000-0000-00007C050000}"/>
    <cellStyle name="Normal 14 3 3" xfId="1532" xr:uid="{00000000-0005-0000-0000-00007D050000}"/>
    <cellStyle name="Normal 14 3_Nova Sea" xfId="1533" xr:uid="{00000000-0005-0000-0000-00007E050000}"/>
    <cellStyle name="Normal 14 4" xfId="1534" xr:uid="{00000000-0005-0000-0000-00007F050000}"/>
    <cellStyle name="Normal 14 4 2" xfId="1535" xr:uid="{00000000-0005-0000-0000-000080050000}"/>
    <cellStyle name="Normal 14 4_Nova Sea" xfId="1536" xr:uid="{00000000-0005-0000-0000-000081050000}"/>
    <cellStyle name="Normal 14 5" xfId="1537" xr:uid="{00000000-0005-0000-0000-000082050000}"/>
    <cellStyle name="Normal 14 5 2" xfId="1538" xr:uid="{00000000-0005-0000-0000-000083050000}"/>
    <cellStyle name="Normal 14 5_Nova Sea" xfId="1539" xr:uid="{00000000-0005-0000-0000-000084050000}"/>
    <cellStyle name="Normal 14 6" xfId="1540" xr:uid="{00000000-0005-0000-0000-000085050000}"/>
    <cellStyle name="Normal 14 7" xfId="1541" xr:uid="{00000000-0005-0000-0000-000086050000}"/>
    <cellStyle name="Normal 14_2015 BFOREC HFM PLBS" xfId="1542" xr:uid="{00000000-0005-0000-0000-000087050000}"/>
    <cellStyle name="Normal 15" xfId="414" xr:uid="{00000000-0005-0000-0000-000088050000}"/>
    <cellStyle name="Normal 15 2" xfId="1543" xr:uid="{00000000-0005-0000-0000-000089050000}"/>
    <cellStyle name="Normal 15 2 2" xfId="1544" xr:uid="{00000000-0005-0000-0000-00008A050000}"/>
    <cellStyle name="Normal 15 2 2 2" xfId="1545" xr:uid="{00000000-0005-0000-0000-00008B050000}"/>
    <cellStyle name="Normal 15 2 2_Nova Sea" xfId="1546" xr:uid="{00000000-0005-0000-0000-00008C050000}"/>
    <cellStyle name="Normal 15 2 3" xfId="1547" xr:uid="{00000000-0005-0000-0000-00008D050000}"/>
    <cellStyle name="Normal 15 2_Nova Sea" xfId="1548" xr:uid="{00000000-0005-0000-0000-00008E050000}"/>
    <cellStyle name="Normal 15 3" xfId="1549" xr:uid="{00000000-0005-0000-0000-00008F050000}"/>
    <cellStyle name="Normal 15 3 2" xfId="1550" xr:uid="{00000000-0005-0000-0000-000090050000}"/>
    <cellStyle name="Normal 15 3 2 2" xfId="1551" xr:uid="{00000000-0005-0000-0000-000091050000}"/>
    <cellStyle name="Normal 15 3 2_Nova Sea" xfId="1552" xr:uid="{00000000-0005-0000-0000-000092050000}"/>
    <cellStyle name="Normal 15 3 3" xfId="1553" xr:uid="{00000000-0005-0000-0000-000093050000}"/>
    <cellStyle name="Normal 15 3_Nova Sea" xfId="1554" xr:uid="{00000000-0005-0000-0000-000094050000}"/>
    <cellStyle name="Normal 15 4" xfId="1555" xr:uid="{00000000-0005-0000-0000-000095050000}"/>
    <cellStyle name="Normal 15 4 2" xfId="1556" xr:uid="{00000000-0005-0000-0000-000096050000}"/>
    <cellStyle name="Normal 15 4_Nova Sea" xfId="1557" xr:uid="{00000000-0005-0000-0000-000097050000}"/>
    <cellStyle name="Normal 15 5" xfId="1558" xr:uid="{00000000-0005-0000-0000-000098050000}"/>
    <cellStyle name="Normal 15 5 2" xfId="1559" xr:uid="{00000000-0005-0000-0000-000099050000}"/>
    <cellStyle name="Normal 15 5_Nova Sea" xfId="1560" xr:uid="{00000000-0005-0000-0000-00009A050000}"/>
    <cellStyle name="Normal 15 6" xfId="1561" xr:uid="{00000000-0005-0000-0000-00009B050000}"/>
    <cellStyle name="Normal 15 7" xfId="1562" xr:uid="{00000000-0005-0000-0000-00009C050000}"/>
    <cellStyle name="Normal 15_2015 BFOREC HFM PLBS" xfId="1563" xr:uid="{00000000-0005-0000-0000-00009D050000}"/>
    <cellStyle name="Normal 16" xfId="417" xr:uid="{00000000-0005-0000-0000-00009E050000}"/>
    <cellStyle name="Normal 17" xfId="509" xr:uid="{00000000-0005-0000-0000-00009F050000}"/>
    <cellStyle name="Normal 18" xfId="512" xr:uid="{00000000-0005-0000-0000-0000A0050000}"/>
    <cellStyle name="Normal 19" xfId="525" xr:uid="{00000000-0005-0000-0000-0000A1050000}"/>
    <cellStyle name="Normal 2" xfId="5" xr:uid="{00000000-0005-0000-0000-0000A2050000}"/>
    <cellStyle name="Normal 2 10" xfId="1564" xr:uid="{00000000-0005-0000-0000-0000A3050000}"/>
    <cellStyle name="Normal 2 11" xfId="1565" xr:uid="{00000000-0005-0000-0000-0000A4050000}"/>
    <cellStyle name="Normal 2 11 2" xfId="1566" xr:uid="{00000000-0005-0000-0000-0000A5050000}"/>
    <cellStyle name="Normal 2 11 2 2" xfId="1567" xr:uid="{00000000-0005-0000-0000-0000A6050000}"/>
    <cellStyle name="Normal 2 11 2 2 2" xfId="1568" xr:uid="{00000000-0005-0000-0000-0000A7050000}"/>
    <cellStyle name="Normal 2 11 2 2_Nova Sea" xfId="1569" xr:uid="{00000000-0005-0000-0000-0000A8050000}"/>
    <cellStyle name="Normal 2 11 2 3" xfId="1570" xr:uid="{00000000-0005-0000-0000-0000A9050000}"/>
    <cellStyle name="Normal 2 11 2_Nova Sea" xfId="1571" xr:uid="{00000000-0005-0000-0000-0000AA050000}"/>
    <cellStyle name="Normal 2 11 3" xfId="1572" xr:uid="{00000000-0005-0000-0000-0000AB050000}"/>
    <cellStyle name="Normal 2 11 3 2" xfId="1573" xr:uid="{00000000-0005-0000-0000-0000AC050000}"/>
    <cellStyle name="Normal 2 11 3 2 2" xfId="1574" xr:uid="{00000000-0005-0000-0000-0000AD050000}"/>
    <cellStyle name="Normal 2 11 3 2_Nova Sea" xfId="1575" xr:uid="{00000000-0005-0000-0000-0000AE050000}"/>
    <cellStyle name="Normal 2 11 3 3" xfId="1576" xr:uid="{00000000-0005-0000-0000-0000AF050000}"/>
    <cellStyle name="Normal 2 11 3_Nova Sea" xfId="1577" xr:uid="{00000000-0005-0000-0000-0000B0050000}"/>
    <cellStyle name="Normal 2 11 4" xfId="1578" xr:uid="{00000000-0005-0000-0000-0000B1050000}"/>
    <cellStyle name="Normal 2 11 4 2" xfId="1579" xr:uid="{00000000-0005-0000-0000-0000B2050000}"/>
    <cellStyle name="Normal 2 11 4_Nova Sea" xfId="1580" xr:uid="{00000000-0005-0000-0000-0000B3050000}"/>
    <cellStyle name="Normal 2 11 5" xfId="1581" xr:uid="{00000000-0005-0000-0000-0000B4050000}"/>
    <cellStyle name="Normal 2 11 5 2" xfId="1582" xr:uid="{00000000-0005-0000-0000-0000B5050000}"/>
    <cellStyle name="Normal 2 11 5_Nova Sea" xfId="1583" xr:uid="{00000000-0005-0000-0000-0000B6050000}"/>
    <cellStyle name="Normal 2 11 6" xfId="1584" xr:uid="{00000000-0005-0000-0000-0000B7050000}"/>
    <cellStyle name="Normal 2 11 7" xfId="1585" xr:uid="{00000000-0005-0000-0000-0000B8050000}"/>
    <cellStyle name="Normal 2 11_2015 BFOREC HFM PLBS" xfId="1586" xr:uid="{00000000-0005-0000-0000-0000B9050000}"/>
    <cellStyle name="Normal 2 12" xfId="1587" xr:uid="{00000000-0005-0000-0000-0000BA050000}"/>
    <cellStyle name="Normal 2 13" xfId="1588" xr:uid="{00000000-0005-0000-0000-0000BB050000}"/>
    <cellStyle name="Normal 2 2" xfId="6" xr:uid="{00000000-0005-0000-0000-0000BC050000}"/>
    <cellStyle name="Normal 2 2 2" xfId="1589" xr:uid="{00000000-0005-0000-0000-0000BD050000}"/>
    <cellStyle name="Normal 2 2 2 2" xfId="1590" xr:uid="{00000000-0005-0000-0000-0000BE050000}"/>
    <cellStyle name="Normal 2 2 2 2 2" xfId="1591" xr:uid="{00000000-0005-0000-0000-0000BF050000}"/>
    <cellStyle name="Normal 2 2 2 2 2 2" xfId="1592" xr:uid="{00000000-0005-0000-0000-0000C0050000}"/>
    <cellStyle name="Normal 2 2 2 2 2 2 2" xfId="1593" xr:uid="{00000000-0005-0000-0000-0000C1050000}"/>
    <cellStyle name="Normal 2 2 2 2 2 2_Nova Sea" xfId="1594" xr:uid="{00000000-0005-0000-0000-0000C2050000}"/>
    <cellStyle name="Normal 2 2 2 2 2 3" xfId="1595" xr:uid="{00000000-0005-0000-0000-0000C3050000}"/>
    <cellStyle name="Normal 2 2 2 2 2_Nova Sea" xfId="1596" xr:uid="{00000000-0005-0000-0000-0000C4050000}"/>
    <cellStyle name="Normal 2 2 2 2 3" xfId="1597" xr:uid="{00000000-0005-0000-0000-0000C5050000}"/>
    <cellStyle name="Normal 2 2 2 2 3 2" xfId="1598" xr:uid="{00000000-0005-0000-0000-0000C6050000}"/>
    <cellStyle name="Normal 2 2 2 2 3 2 2" xfId="1599" xr:uid="{00000000-0005-0000-0000-0000C7050000}"/>
    <cellStyle name="Normal 2 2 2 2 3 2_Nova Sea" xfId="1600" xr:uid="{00000000-0005-0000-0000-0000C8050000}"/>
    <cellStyle name="Normal 2 2 2 2 3 3" xfId="1601" xr:uid="{00000000-0005-0000-0000-0000C9050000}"/>
    <cellStyle name="Normal 2 2 2 2 3_Nova Sea" xfId="1602" xr:uid="{00000000-0005-0000-0000-0000CA050000}"/>
    <cellStyle name="Normal 2 2 2 2 4" xfId="1603" xr:uid="{00000000-0005-0000-0000-0000CB050000}"/>
    <cellStyle name="Normal 2 2 2 2 4 2" xfId="1604" xr:uid="{00000000-0005-0000-0000-0000CC050000}"/>
    <cellStyle name="Normal 2 2 2 2 4_Nova Sea" xfId="1605" xr:uid="{00000000-0005-0000-0000-0000CD050000}"/>
    <cellStyle name="Normal 2 2 2 2 5" xfId="1606" xr:uid="{00000000-0005-0000-0000-0000CE050000}"/>
    <cellStyle name="Normal 2 2 2 2 5 2" xfId="1607" xr:uid="{00000000-0005-0000-0000-0000CF050000}"/>
    <cellStyle name="Normal 2 2 2 2 5_Nova Sea" xfId="1608" xr:uid="{00000000-0005-0000-0000-0000D0050000}"/>
    <cellStyle name="Normal 2 2 2 2 6" xfId="1609" xr:uid="{00000000-0005-0000-0000-0000D1050000}"/>
    <cellStyle name="Normal 2 2 2 2 7" xfId="1610" xr:uid="{00000000-0005-0000-0000-0000D2050000}"/>
    <cellStyle name="Normal 2 2 2 2_2015 BFOREC HFM PLBS" xfId="1611" xr:uid="{00000000-0005-0000-0000-0000D3050000}"/>
    <cellStyle name="Normal 2 2 2 3" xfId="1612" xr:uid="{00000000-0005-0000-0000-0000D4050000}"/>
    <cellStyle name="Normal 2 2 2 3 2" xfId="1613" xr:uid="{00000000-0005-0000-0000-0000D5050000}"/>
    <cellStyle name="Normal 2 2 2 3 2 2" xfId="1614" xr:uid="{00000000-0005-0000-0000-0000D6050000}"/>
    <cellStyle name="Normal 2 2 2 3 2 2 2" xfId="1615" xr:uid="{00000000-0005-0000-0000-0000D7050000}"/>
    <cellStyle name="Normal 2 2 2 3 2 2_Nova Sea" xfId="1616" xr:uid="{00000000-0005-0000-0000-0000D8050000}"/>
    <cellStyle name="Normal 2 2 2 3 2 3" xfId="1617" xr:uid="{00000000-0005-0000-0000-0000D9050000}"/>
    <cellStyle name="Normal 2 2 2 3 2_Nova Sea" xfId="1618" xr:uid="{00000000-0005-0000-0000-0000DA050000}"/>
    <cellStyle name="Normal 2 2 2 3 3" xfId="1619" xr:uid="{00000000-0005-0000-0000-0000DB050000}"/>
    <cellStyle name="Normal 2 2 2 3 3 2" xfId="1620" xr:uid="{00000000-0005-0000-0000-0000DC050000}"/>
    <cellStyle name="Normal 2 2 2 3 3 2 2" xfId="1621" xr:uid="{00000000-0005-0000-0000-0000DD050000}"/>
    <cellStyle name="Normal 2 2 2 3 3 2_Nova Sea" xfId="1622" xr:uid="{00000000-0005-0000-0000-0000DE050000}"/>
    <cellStyle name="Normal 2 2 2 3 3 3" xfId="1623" xr:uid="{00000000-0005-0000-0000-0000DF050000}"/>
    <cellStyle name="Normal 2 2 2 3 3_Nova Sea" xfId="1624" xr:uid="{00000000-0005-0000-0000-0000E0050000}"/>
    <cellStyle name="Normal 2 2 2 3 4" xfId="1625" xr:uid="{00000000-0005-0000-0000-0000E1050000}"/>
    <cellStyle name="Normal 2 2 2 3 4 2" xfId="1626" xr:uid="{00000000-0005-0000-0000-0000E2050000}"/>
    <cellStyle name="Normal 2 2 2 3 4_Nova Sea" xfId="1627" xr:uid="{00000000-0005-0000-0000-0000E3050000}"/>
    <cellStyle name="Normal 2 2 2 3 5" xfId="1628" xr:uid="{00000000-0005-0000-0000-0000E4050000}"/>
    <cellStyle name="Normal 2 2 2 3 5 2" xfId="1629" xr:uid="{00000000-0005-0000-0000-0000E5050000}"/>
    <cellStyle name="Normal 2 2 2 3 5_Nova Sea" xfId="1630" xr:uid="{00000000-0005-0000-0000-0000E6050000}"/>
    <cellStyle name="Normal 2 2 2 3 6" xfId="1631" xr:uid="{00000000-0005-0000-0000-0000E7050000}"/>
    <cellStyle name="Normal 2 2 2 3 7" xfId="1632" xr:uid="{00000000-0005-0000-0000-0000E8050000}"/>
    <cellStyle name="Normal 2 2 2 3_2015 BFOREC HFM PLBS" xfId="1633" xr:uid="{00000000-0005-0000-0000-0000E9050000}"/>
    <cellStyle name="Normal 2 2 2_Price prog" xfId="1634" xr:uid="{00000000-0005-0000-0000-0000EA050000}"/>
    <cellStyle name="Normal 2 2 3" xfId="1635" xr:uid="{00000000-0005-0000-0000-0000EB050000}"/>
    <cellStyle name="Normal 2 2 3 2" xfId="1636" xr:uid="{00000000-0005-0000-0000-0000EC050000}"/>
    <cellStyle name="Normal 2 2 3 2 2" xfId="1637" xr:uid="{00000000-0005-0000-0000-0000ED050000}"/>
    <cellStyle name="Normal 2 2 3 2 2 2" xfId="1638" xr:uid="{00000000-0005-0000-0000-0000EE050000}"/>
    <cellStyle name="Normal 2 2 3 2 2_Nova Sea" xfId="1639" xr:uid="{00000000-0005-0000-0000-0000EF050000}"/>
    <cellStyle name="Normal 2 2 3 2 3" xfId="1640" xr:uid="{00000000-0005-0000-0000-0000F0050000}"/>
    <cellStyle name="Normal 2 2 3 2_Nova Sea" xfId="1641" xr:uid="{00000000-0005-0000-0000-0000F1050000}"/>
    <cellStyle name="Normal 2 2 3 3" xfId="1642" xr:uid="{00000000-0005-0000-0000-0000F2050000}"/>
    <cellStyle name="Normal 2 2 3 3 2" xfId="1643" xr:uid="{00000000-0005-0000-0000-0000F3050000}"/>
    <cellStyle name="Normal 2 2 3 3 2 2" xfId="1644" xr:uid="{00000000-0005-0000-0000-0000F4050000}"/>
    <cellStyle name="Normal 2 2 3 3 2_Nova Sea" xfId="1645" xr:uid="{00000000-0005-0000-0000-0000F5050000}"/>
    <cellStyle name="Normal 2 2 3 3 3" xfId="1646" xr:uid="{00000000-0005-0000-0000-0000F6050000}"/>
    <cellStyle name="Normal 2 2 3 3_Nova Sea" xfId="1647" xr:uid="{00000000-0005-0000-0000-0000F7050000}"/>
    <cellStyle name="Normal 2 2 3 4" xfId="1648" xr:uid="{00000000-0005-0000-0000-0000F8050000}"/>
    <cellStyle name="Normal 2 2 3 4 2" xfId="1649" xr:uid="{00000000-0005-0000-0000-0000F9050000}"/>
    <cellStyle name="Normal 2 2 3 4_Nova Sea" xfId="1650" xr:uid="{00000000-0005-0000-0000-0000FA050000}"/>
    <cellStyle name="Normal 2 2 3 5" xfId="1651" xr:uid="{00000000-0005-0000-0000-0000FB050000}"/>
    <cellStyle name="Normal 2 2 3 5 2" xfId="1652" xr:uid="{00000000-0005-0000-0000-0000FC050000}"/>
    <cellStyle name="Normal 2 2 3 5_Nova Sea" xfId="1653" xr:uid="{00000000-0005-0000-0000-0000FD050000}"/>
    <cellStyle name="Normal 2 2 3 6" xfId="1654" xr:uid="{00000000-0005-0000-0000-0000FE050000}"/>
    <cellStyle name="Normal 2 2 3 7" xfId="1655" xr:uid="{00000000-0005-0000-0000-0000FF050000}"/>
    <cellStyle name="Normal 2 2 3_2015 BFOREC HFM PLBS" xfId="1656" xr:uid="{00000000-0005-0000-0000-000000060000}"/>
    <cellStyle name="Normal 2 2 4" xfId="1657" xr:uid="{00000000-0005-0000-0000-000001060000}"/>
    <cellStyle name="Normal 2 2 4 2" xfId="1658" xr:uid="{00000000-0005-0000-0000-000002060000}"/>
    <cellStyle name="Normal 2 2 4 2 2" xfId="1659" xr:uid="{00000000-0005-0000-0000-000003060000}"/>
    <cellStyle name="Normal 2 2 4 2 2 2" xfId="1660" xr:uid="{00000000-0005-0000-0000-000004060000}"/>
    <cellStyle name="Normal 2 2 4 2 2_Nova Sea" xfId="1661" xr:uid="{00000000-0005-0000-0000-000005060000}"/>
    <cellStyle name="Normal 2 2 4 2 3" xfId="1662" xr:uid="{00000000-0005-0000-0000-000006060000}"/>
    <cellStyle name="Normal 2 2 4 2_Nova Sea" xfId="1663" xr:uid="{00000000-0005-0000-0000-000007060000}"/>
    <cellStyle name="Normal 2 2 4 3" xfId="1664" xr:uid="{00000000-0005-0000-0000-000008060000}"/>
    <cellStyle name="Normal 2 2 4 3 2" xfId="1665" xr:uid="{00000000-0005-0000-0000-000009060000}"/>
    <cellStyle name="Normal 2 2 4 3 2 2" xfId="1666" xr:uid="{00000000-0005-0000-0000-00000A060000}"/>
    <cellStyle name="Normal 2 2 4 3 2_Nova Sea" xfId="1667" xr:uid="{00000000-0005-0000-0000-00000B060000}"/>
    <cellStyle name="Normal 2 2 4 3 3" xfId="1668" xr:uid="{00000000-0005-0000-0000-00000C060000}"/>
    <cellStyle name="Normal 2 2 4 3_Nova Sea" xfId="1669" xr:uid="{00000000-0005-0000-0000-00000D060000}"/>
    <cellStyle name="Normal 2 2 4 4" xfId="1670" xr:uid="{00000000-0005-0000-0000-00000E060000}"/>
    <cellStyle name="Normal 2 2 4 4 2" xfId="1671" xr:uid="{00000000-0005-0000-0000-00000F060000}"/>
    <cellStyle name="Normal 2 2 4 4_Nova Sea" xfId="1672" xr:uid="{00000000-0005-0000-0000-000010060000}"/>
    <cellStyle name="Normal 2 2 4 5" xfId="1673" xr:uid="{00000000-0005-0000-0000-000011060000}"/>
    <cellStyle name="Normal 2 2 4 5 2" xfId="1674" xr:uid="{00000000-0005-0000-0000-000012060000}"/>
    <cellStyle name="Normal 2 2 4 5_Nova Sea" xfId="1675" xr:uid="{00000000-0005-0000-0000-000013060000}"/>
    <cellStyle name="Normal 2 2 4 6" xfId="1676" xr:uid="{00000000-0005-0000-0000-000014060000}"/>
    <cellStyle name="Normal 2 2 4 7" xfId="1677" xr:uid="{00000000-0005-0000-0000-000015060000}"/>
    <cellStyle name="Normal 2 2 4_2015 BFOREC HFM PLBS" xfId="1678" xr:uid="{00000000-0005-0000-0000-000016060000}"/>
    <cellStyle name="Normal 2 2_Dev global price ach" xfId="1679" xr:uid="{00000000-0005-0000-0000-000017060000}"/>
    <cellStyle name="Normal 2 3" xfId="1680" xr:uid="{00000000-0005-0000-0000-000018060000}"/>
    <cellStyle name="Normal 2 3 2" xfId="1681" xr:uid="{00000000-0005-0000-0000-000019060000}"/>
    <cellStyle name="Normal 2 3 2 2" xfId="1682" xr:uid="{00000000-0005-0000-0000-00001A060000}"/>
    <cellStyle name="Normal 2 3 2 2 2" xfId="1683" xr:uid="{00000000-0005-0000-0000-00001B060000}"/>
    <cellStyle name="Normal 2 3 2 2 2 2" xfId="1684" xr:uid="{00000000-0005-0000-0000-00001C060000}"/>
    <cellStyle name="Normal 2 3 2 2 2_Nova Sea" xfId="1685" xr:uid="{00000000-0005-0000-0000-00001D060000}"/>
    <cellStyle name="Normal 2 3 2 2 3" xfId="1686" xr:uid="{00000000-0005-0000-0000-00001E060000}"/>
    <cellStyle name="Normal 2 3 2 2_Nova Sea" xfId="1687" xr:uid="{00000000-0005-0000-0000-00001F060000}"/>
    <cellStyle name="Normal 2 3 2 3" xfId="1688" xr:uid="{00000000-0005-0000-0000-000020060000}"/>
    <cellStyle name="Normal 2 3 2 3 2" xfId="1689" xr:uid="{00000000-0005-0000-0000-000021060000}"/>
    <cellStyle name="Normal 2 3 2 3 2 2" xfId="1690" xr:uid="{00000000-0005-0000-0000-000022060000}"/>
    <cellStyle name="Normal 2 3 2 3 2_Nova Sea" xfId="1691" xr:uid="{00000000-0005-0000-0000-000023060000}"/>
    <cellStyle name="Normal 2 3 2 3 3" xfId="1692" xr:uid="{00000000-0005-0000-0000-000024060000}"/>
    <cellStyle name="Normal 2 3 2 3_Nova Sea" xfId="1693" xr:uid="{00000000-0005-0000-0000-000025060000}"/>
    <cellStyle name="Normal 2 3 2 4" xfId="1694" xr:uid="{00000000-0005-0000-0000-000026060000}"/>
    <cellStyle name="Normal 2 3 2 4 2" xfId="1695" xr:uid="{00000000-0005-0000-0000-000027060000}"/>
    <cellStyle name="Normal 2 3 2 4_Nova Sea" xfId="1696" xr:uid="{00000000-0005-0000-0000-000028060000}"/>
    <cellStyle name="Normal 2 3 2 5" xfId="1697" xr:uid="{00000000-0005-0000-0000-000029060000}"/>
    <cellStyle name="Normal 2 3 2 5 2" xfId="1698" xr:uid="{00000000-0005-0000-0000-00002A060000}"/>
    <cellStyle name="Normal 2 3 2 5_Nova Sea" xfId="1699" xr:uid="{00000000-0005-0000-0000-00002B060000}"/>
    <cellStyle name="Normal 2 3 2 6" xfId="1700" xr:uid="{00000000-0005-0000-0000-00002C060000}"/>
    <cellStyle name="Normal 2 3 2 7" xfId="1701" xr:uid="{00000000-0005-0000-0000-00002D060000}"/>
    <cellStyle name="Normal 2 3 2_2015 BFOREC HFM PLBS" xfId="1702" xr:uid="{00000000-0005-0000-0000-00002E060000}"/>
    <cellStyle name="Normal 2 3 3" xfId="1703" xr:uid="{00000000-0005-0000-0000-00002F060000}"/>
    <cellStyle name="Normal 2 3 4" xfId="1704" xr:uid="{00000000-0005-0000-0000-000030060000}"/>
    <cellStyle name="Normal 2 3 4 2" xfId="1705" xr:uid="{00000000-0005-0000-0000-000031060000}"/>
    <cellStyle name="Normal 2 3 4 2 2" xfId="1706" xr:uid="{00000000-0005-0000-0000-000032060000}"/>
    <cellStyle name="Normal 2 3 4 2_Nova Sea" xfId="1707" xr:uid="{00000000-0005-0000-0000-000033060000}"/>
    <cellStyle name="Normal 2 3 4 3" xfId="1708" xr:uid="{00000000-0005-0000-0000-000034060000}"/>
    <cellStyle name="Normal 2 3 4_Nova Sea" xfId="1709" xr:uid="{00000000-0005-0000-0000-000035060000}"/>
    <cellStyle name="Normal 2 3 5" xfId="1710" xr:uid="{00000000-0005-0000-0000-000036060000}"/>
    <cellStyle name="Normal 2 3 5 2" xfId="1711" xr:uid="{00000000-0005-0000-0000-000037060000}"/>
    <cellStyle name="Normal 2 3 5 2 2" xfId="1712" xr:uid="{00000000-0005-0000-0000-000038060000}"/>
    <cellStyle name="Normal 2 3 5 2_Nova Sea" xfId="1713" xr:uid="{00000000-0005-0000-0000-000039060000}"/>
    <cellStyle name="Normal 2 3 5 3" xfId="1714" xr:uid="{00000000-0005-0000-0000-00003A060000}"/>
    <cellStyle name="Normal 2 3 5_Nova Sea" xfId="1715" xr:uid="{00000000-0005-0000-0000-00003B060000}"/>
    <cellStyle name="Normal 2 3 6" xfId="1716" xr:uid="{00000000-0005-0000-0000-00003C060000}"/>
    <cellStyle name="Normal 2 3 6 2" xfId="1717" xr:uid="{00000000-0005-0000-0000-00003D060000}"/>
    <cellStyle name="Normal 2 3 6_Nova Sea" xfId="1718" xr:uid="{00000000-0005-0000-0000-00003E060000}"/>
    <cellStyle name="Normal 2 3 7" xfId="1719" xr:uid="{00000000-0005-0000-0000-00003F060000}"/>
    <cellStyle name="Normal 2 3 7 2" xfId="1720" xr:uid="{00000000-0005-0000-0000-000040060000}"/>
    <cellStyle name="Normal 2 3 7_Nova Sea" xfId="1721" xr:uid="{00000000-0005-0000-0000-000041060000}"/>
    <cellStyle name="Normal 2 3 8" xfId="1722" xr:uid="{00000000-0005-0000-0000-000042060000}"/>
    <cellStyle name="Normal 2 3 9" xfId="1723" xr:uid="{00000000-0005-0000-0000-000043060000}"/>
    <cellStyle name="Normal 2 3_2015 BFOREC HFM PLBS" xfId="1724" xr:uid="{00000000-0005-0000-0000-000044060000}"/>
    <cellStyle name="Normal 2 4" xfId="1725" xr:uid="{00000000-0005-0000-0000-000045060000}"/>
    <cellStyle name="Normal 2 4 2" xfId="1726" xr:uid="{00000000-0005-0000-0000-000046060000}"/>
    <cellStyle name="Normal 2 4 3" xfId="1727" xr:uid="{00000000-0005-0000-0000-000047060000}"/>
    <cellStyle name="Normal 2 4 3 2" xfId="1728" xr:uid="{00000000-0005-0000-0000-000048060000}"/>
    <cellStyle name="Normal 2 4 3 2 2" xfId="1729" xr:uid="{00000000-0005-0000-0000-000049060000}"/>
    <cellStyle name="Normal 2 4 3 2 2 2" xfId="1730" xr:uid="{00000000-0005-0000-0000-00004A060000}"/>
    <cellStyle name="Normal 2 4 3 2 2_Nova Sea" xfId="1731" xr:uid="{00000000-0005-0000-0000-00004B060000}"/>
    <cellStyle name="Normal 2 4 3 2 3" xfId="1732" xr:uid="{00000000-0005-0000-0000-00004C060000}"/>
    <cellStyle name="Normal 2 4 3 2_Nova Sea" xfId="1733" xr:uid="{00000000-0005-0000-0000-00004D060000}"/>
    <cellStyle name="Normal 2 4 3 3" xfId="1734" xr:uid="{00000000-0005-0000-0000-00004E060000}"/>
    <cellStyle name="Normal 2 4 3 3 2" xfId="1735" xr:uid="{00000000-0005-0000-0000-00004F060000}"/>
    <cellStyle name="Normal 2 4 3 3 2 2" xfId="1736" xr:uid="{00000000-0005-0000-0000-000050060000}"/>
    <cellStyle name="Normal 2 4 3 3 2_Nova Sea" xfId="1737" xr:uid="{00000000-0005-0000-0000-000051060000}"/>
    <cellStyle name="Normal 2 4 3 3 3" xfId="1738" xr:uid="{00000000-0005-0000-0000-000052060000}"/>
    <cellStyle name="Normal 2 4 3 3_Nova Sea" xfId="1739" xr:uid="{00000000-0005-0000-0000-000053060000}"/>
    <cellStyle name="Normal 2 4 3 4" xfId="1740" xr:uid="{00000000-0005-0000-0000-000054060000}"/>
    <cellStyle name="Normal 2 4 3 4 2" xfId="1741" xr:uid="{00000000-0005-0000-0000-000055060000}"/>
    <cellStyle name="Normal 2 4 3 4_Nova Sea" xfId="1742" xr:uid="{00000000-0005-0000-0000-000056060000}"/>
    <cellStyle name="Normal 2 4 3 5" xfId="1743" xr:uid="{00000000-0005-0000-0000-000057060000}"/>
    <cellStyle name="Normal 2 4 3 5 2" xfId="1744" xr:uid="{00000000-0005-0000-0000-000058060000}"/>
    <cellStyle name="Normal 2 4 3 5_Nova Sea" xfId="1745" xr:uid="{00000000-0005-0000-0000-000059060000}"/>
    <cellStyle name="Normal 2 4 3 6" xfId="1746" xr:uid="{00000000-0005-0000-0000-00005A060000}"/>
    <cellStyle name="Normal 2 4 3 7" xfId="1747" xr:uid="{00000000-0005-0000-0000-00005B060000}"/>
    <cellStyle name="Normal 2 4 3_2015 BFOREC HFM PLBS" xfId="1748" xr:uid="{00000000-0005-0000-0000-00005C060000}"/>
    <cellStyle name="Normal 2 4_Price prog" xfId="1749" xr:uid="{00000000-0005-0000-0000-00005D060000}"/>
    <cellStyle name="Normal 2 5" xfId="1750" xr:uid="{00000000-0005-0000-0000-00005E060000}"/>
    <cellStyle name="Normal 2 6" xfId="1751" xr:uid="{00000000-0005-0000-0000-00005F060000}"/>
    <cellStyle name="Normal 2 7" xfId="1752" xr:uid="{00000000-0005-0000-0000-000060060000}"/>
    <cellStyle name="Normal 2 8" xfId="1753" xr:uid="{00000000-0005-0000-0000-000061060000}"/>
    <cellStyle name="Normal 2 9" xfId="1754" xr:uid="{00000000-0005-0000-0000-000062060000}"/>
    <cellStyle name="Normal 2_2015 BFOREC HFM PLBS" xfId="1755" xr:uid="{00000000-0005-0000-0000-000063060000}"/>
    <cellStyle name="Normal 20" xfId="1756" xr:uid="{00000000-0005-0000-0000-000064060000}"/>
    <cellStyle name="Normal 21" xfId="1757" xr:uid="{00000000-0005-0000-0000-000065060000}"/>
    <cellStyle name="Normal 21 2" xfId="1758" xr:uid="{00000000-0005-0000-0000-000066060000}"/>
    <cellStyle name="Normal 21_Nova Sea" xfId="1759" xr:uid="{00000000-0005-0000-0000-000067060000}"/>
    <cellStyle name="Normal 22" xfId="1760" xr:uid="{00000000-0005-0000-0000-000068060000}"/>
    <cellStyle name="Normal 22 2" xfId="1761" xr:uid="{00000000-0005-0000-0000-000069060000}"/>
    <cellStyle name="Normal 22 2 2" xfId="1762" xr:uid="{00000000-0005-0000-0000-00006A060000}"/>
    <cellStyle name="Normal 22 2 2 2" xfId="1763" xr:uid="{00000000-0005-0000-0000-00006B060000}"/>
    <cellStyle name="Normal 22 2 2_Nova Sea" xfId="1764" xr:uid="{00000000-0005-0000-0000-00006C060000}"/>
    <cellStyle name="Normal 22 2 3" xfId="1765" xr:uid="{00000000-0005-0000-0000-00006D060000}"/>
    <cellStyle name="Normal 22 2_Nova Sea" xfId="1766" xr:uid="{00000000-0005-0000-0000-00006E060000}"/>
    <cellStyle name="Normal 22 3" xfId="1767" xr:uid="{00000000-0005-0000-0000-00006F060000}"/>
    <cellStyle name="Normal 22 3 2" xfId="1768" xr:uid="{00000000-0005-0000-0000-000070060000}"/>
    <cellStyle name="Normal 22 3 2 2" xfId="1769" xr:uid="{00000000-0005-0000-0000-000071060000}"/>
    <cellStyle name="Normal 22 3 2_Nova Sea" xfId="1770" xr:uid="{00000000-0005-0000-0000-000072060000}"/>
    <cellStyle name="Normal 22 3 3" xfId="1771" xr:uid="{00000000-0005-0000-0000-000073060000}"/>
    <cellStyle name="Normal 22 3_Nova Sea" xfId="1772" xr:uid="{00000000-0005-0000-0000-000074060000}"/>
    <cellStyle name="Normal 22 4" xfId="1773" xr:uid="{00000000-0005-0000-0000-000075060000}"/>
    <cellStyle name="Normal 22 4 2" xfId="1774" xr:uid="{00000000-0005-0000-0000-000076060000}"/>
    <cellStyle name="Normal 22 4_Nova Sea" xfId="1775" xr:uid="{00000000-0005-0000-0000-000077060000}"/>
    <cellStyle name="Normal 22 5" xfId="1776" xr:uid="{00000000-0005-0000-0000-000078060000}"/>
    <cellStyle name="Normal 22 5 2" xfId="1777" xr:uid="{00000000-0005-0000-0000-000079060000}"/>
    <cellStyle name="Normal 22 5_Nova Sea" xfId="1778" xr:uid="{00000000-0005-0000-0000-00007A060000}"/>
    <cellStyle name="Normal 22 6" xfId="1779" xr:uid="{00000000-0005-0000-0000-00007B060000}"/>
    <cellStyle name="Normal 22_Nova Sea" xfId="1780" xr:uid="{00000000-0005-0000-0000-00007C060000}"/>
    <cellStyle name="Normal 23" xfId="1781" xr:uid="{00000000-0005-0000-0000-00007D060000}"/>
    <cellStyle name="Normal 23 2" xfId="1782" xr:uid="{00000000-0005-0000-0000-00007E060000}"/>
    <cellStyle name="Normal 23 3" xfId="1783" xr:uid="{00000000-0005-0000-0000-00007F060000}"/>
    <cellStyle name="Normal 23_Financial statement" xfId="1784" xr:uid="{00000000-0005-0000-0000-000080060000}"/>
    <cellStyle name="Normal 24" xfId="1785" xr:uid="{00000000-0005-0000-0000-000081060000}"/>
    <cellStyle name="Normal 24 2" xfId="1786" xr:uid="{00000000-0005-0000-0000-000082060000}"/>
    <cellStyle name="Normal 25" xfId="1787" xr:uid="{00000000-0005-0000-0000-000083060000}"/>
    <cellStyle name="Normal 25 2" xfId="1788" xr:uid="{00000000-0005-0000-0000-000084060000}"/>
    <cellStyle name="Normal 26" xfId="1789" xr:uid="{00000000-0005-0000-0000-000085060000}"/>
    <cellStyle name="Normal 27" xfId="1790" xr:uid="{00000000-0005-0000-0000-000086060000}"/>
    <cellStyle name="Normal 28" xfId="1791" xr:uid="{00000000-0005-0000-0000-000087060000}"/>
    <cellStyle name="Normal 29" xfId="1792" xr:uid="{00000000-0005-0000-0000-000088060000}"/>
    <cellStyle name="Normal 3" xfId="7" xr:uid="{00000000-0005-0000-0000-000089060000}"/>
    <cellStyle name="Normal 3 10" xfId="1793" xr:uid="{00000000-0005-0000-0000-00008A060000}"/>
    <cellStyle name="Normal 3 11" xfId="1794" xr:uid="{00000000-0005-0000-0000-00008B060000}"/>
    <cellStyle name="Normal 3 12" xfId="1795" xr:uid="{00000000-0005-0000-0000-00008C060000}"/>
    <cellStyle name="Normal 3 2" xfId="463" xr:uid="{00000000-0005-0000-0000-00008D060000}"/>
    <cellStyle name="Normal 3 2 2" xfId="1796" xr:uid="{00000000-0005-0000-0000-00008E060000}"/>
    <cellStyle name="Normal 3 2_Nova Sea" xfId="2643" xr:uid="{00000000-0005-0000-0000-00008F060000}"/>
    <cellStyle name="Normal 3 3" xfId="520" xr:uid="{00000000-0005-0000-0000-000090060000}"/>
    <cellStyle name="Normal 3 4" xfId="1797" xr:uid="{00000000-0005-0000-0000-000091060000}"/>
    <cellStyle name="Normal 3 5" xfId="1798" xr:uid="{00000000-0005-0000-0000-000092060000}"/>
    <cellStyle name="Normal 3 6" xfId="1799" xr:uid="{00000000-0005-0000-0000-000093060000}"/>
    <cellStyle name="Normal 3 7" xfId="1800" xr:uid="{00000000-0005-0000-0000-000094060000}"/>
    <cellStyle name="Normal 3 8" xfId="1801" xr:uid="{00000000-0005-0000-0000-000095060000}"/>
    <cellStyle name="Normal 3 9" xfId="1802" xr:uid="{00000000-0005-0000-0000-000096060000}"/>
    <cellStyle name="Normal 3_2015 BFOREC HFM PLBS" xfId="1803" xr:uid="{00000000-0005-0000-0000-000097060000}"/>
    <cellStyle name="Normal 30" xfId="1804" xr:uid="{00000000-0005-0000-0000-000098060000}"/>
    <cellStyle name="Normal 31" xfId="1805" xr:uid="{00000000-0005-0000-0000-000099060000}"/>
    <cellStyle name="Normal 32" xfId="1806" xr:uid="{00000000-0005-0000-0000-00009A060000}"/>
    <cellStyle name="Normal 33" xfId="1807" xr:uid="{00000000-0005-0000-0000-00009B060000}"/>
    <cellStyle name="Normal 34" xfId="1808" xr:uid="{00000000-0005-0000-0000-00009C060000}"/>
    <cellStyle name="Normal 35" xfId="1809" xr:uid="{00000000-0005-0000-0000-00009D060000}"/>
    <cellStyle name="Normal 36" xfId="1810" xr:uid="{00000000-0005-0000-0000-00009E060000}"/>
    <cellStyle name="Normal 37" xfId="1811" xr:uid="{00000000-0005-0000-0000-00009F060000}"/>
    <cellStyle name="Normal 38" xfId="2625" xr:uid="{00000000-0005-0000-0000-0000A0060000}"/>
    <cellStyle name="Normal 39" xfId="2626" xr:uid="{00000000-0005-0000-0000-0000A1060000}"/>
    <cellStyle name="Normal 4" xfId="381" xr:uid="{00000000-0005-0000-0000-0000A2060000}"/>
    <cellStyle name="Normal 4 2" xfId="462" xr:uid="{00000000-0005-0000-0000-0000A3060000}"/>
    <cellStyle name="Normal 4 3" xfId="1812" xr:uid="{00000000-0005-0000-0000-0000A4060000}"/>
    <cellStyle name="Normal 4 4" xfId="1813" xr:uid="{00000000-0005-0000-0000-0000A5060000}"/>
    <cellStyle name="Normal 4 5" xfId="1814" xr:uid="{00000000-0005-0000-0000-0000A6060000}"/>
    <cellStyle name="Normal 4 6" xfId="1815" xr:uid="{00000000-0005-0000-0000-0000A7060000}"/>
    <cellStyle name="Normal 4 7" xfId="1816" xr:uid="{00000000-0005-0000-0000-0000A8060000}"/>
    <cellStyle name="Normal 4_2015 BFOREC HFM PLBS" xfId="1817" xr:uid="{00000000-0005-0000-0000-0000A9060000}"/>
    <cellStyle name="Normal 40" xfId="2627" xr:uid="{00000000-0005-0000-0000-0000AA060000}"/>
    <cellStyle name="Normal 41" xfId="2628" xr:uid="{00000000-0005-0000-0000-0000AB060000}"/>
    <cellStyle name="Normal 42" xfId="2629" xr:uid="{00000000-0005-0000-0000-0000AC060000}"/>
    <cellStyle name="Normal 43" xfId="2646" xr:uid="{00000000-0005-0000-0000-0000AD060000}"/>
    <cellStyle name="Normal 44" xfId="2649" xr:uid="{00000000-0005-0000-0000-0000AE060000}"/>
    <cellStyle name="Normal 45" xfId="2650" xr:uid="{00000000-0005-0000-0000-0000AF060000}"/>
    <cellStyle name="Normal 46" xfId="2651" xr:uid="{00000000-0005-0000-0000-0000B0060000}"/>
    <cellStyle name="Normal 47" xfId="2652" xr:uid="{00000000-0005-0000-0000-0000B1060000}"/>
    <cellStyle name="Normal 5" xfId="384" xr:uid="{00000000-0005-0000-0000-0000B2060000}"/>
    <cellStyle name="Normal 5 10" xfId="1818" xr:uid="{00000000-0005-0000-0000-0000B3060000}"/>
    <cellStyle name="Normal 5 11" xfId="1819" xr:uid="{00000000-0005-0000-0000-0000B4060000}"/>
    <cellStyle name="Normal 5 2" xfId="1820" xr:uid="{00000000-0005-0000-0000-0000B5060000}"/>
    <cellStyle name="Normal 5 2 2" xfId="1821" xr:uid="{00000000-0005-0000-0000-0000B6060000}"/>
    <cellStyle name="Normal 5 2 2 2" xfId="1822" xr:uid="{00000000-0005-0000-0000-0000B7060000}"/>
    <cellStyle name="Normal 5 2 2 2 2" xfId="1823" xr:uid="{00000000-0005-0000-0000-0000B8060000}"/>
    <cellStyle name="Normal 5 2 2 2 2 2" xfId="1824" xr:uid="{00000000-0005-0000-0000-0000B9060000}"/>
    <cellStyle name="Normal 5 2 2 2 2 2 2" xfId="1825" xr:uid="{00000000-0005-0000-0000-0000BA060000}"/>
    <cellStyle name="Normal 5 2 2 2 2 2_Nova Sea" xfId="1826" xr:uid="{00000000-0005-0000-0000-0000BB060000}"/>
    <cellStyle name="Normal 5 2 2 2 2 3" xfId="1827" xr:uid="{00000000-0005-0000-0000-0000BC060000}"/>
    <cellStyle name="Normal 5 2 2 2 2_Nova Sea" xfId="1828" xr:uid="{00000000-0005-0000-0000-0000BD060000}"/>
    <cellStyle name="Normal 5 2 2 2 3" xfId="1829" xr:uid="{00000000-0005-0000-0000-0000BE060000}"/>
    <cellStyle name="Normal 5 2 2 2 3 2" xfId="1830" xr:uid="{00000000-0005-0000-0000-0000BF060000}"/>
    <cellStyle name="Normal 5 2 2 2 3 2 2" xfId="1831" xr:uid="{00000000-0005-0000-0000-0000C0060000}"/>
    <cellStyle name="Normal 5 2 2 2 3 2_Nova Sea" xfId="1832" xr:uid="{00000000-0005-0000-0000-0000C1060000}"/>
    <cellStyle name="Normal 5 2 2 2 3 3" xfId="1833" xr:uid="{00000000-0005-0000-0000-0000C2060000}"/>
    <cellStyle name="Normal 5 2 2 2 3_Nova Sea" xfId="1834" xr:uid="{00000000-0005-0000-0000-0000C3060000}"/>
    <cellStyle name="Normal 5 2 2 2 4" xfId="1835" xr:uid="{00000000-0005-0000-0000-0000C4060000}"/>
    <cellStyle name="Normal 5 2 2 2 4 2" xfId="1836" xr:uid="{00000000-0005-0000-0000-0000C5060000}"/>
    <cellStyle name="Normal 5 2 2 2 4_Nova Sea" xfId="1837" xr:uid="{00000000-0005-0000-0000-0000C6060000}"/>
    <cellStyle name="Normal 5 2 2 2 5" xfId="1838" xr:uid="{00000000-0005-0000-0000-0000C7060000}"/>
    <cellStyle name="Normal 5 2 2 2 5 2" xfId="1839" xr:uid="{00000000-0005-0000-0000-0000C8060000}"/>
    <cellStyle name="Normal 5 2 2 2 5_Nova Sea" xfId="1840" xr:uid="{00000000-0005-0000-0000-0000C9060000}"/>
    <cellStyle name="Normal 5 2 2 2 6" xfId="1841" xr:uid="{00000000-0005-0000-0000-0000CA060000}"/>
    <cellStyle name="Normal 5 2 2 2 7" xfId="1842" xr:uid="{00000000-0005-0000-0000-0000CB060000}"/>
    <cellStyle name="Normal 5 2 2 2_2015 BFOREC HFM PLBS" xfId="1843" xr:uid="{00000000-0005-0000-0000-0000CC060000}"/>
    <cellStyle name="Normal 5 2 2 3" xfId="1844" xr:uid="{00000000-0005-0000-0000-0000CD060000}"/>
    <cellStyle name="Normal 5 2 2 3 2" xfId="1845" xr:uid="{00000000-0005-0000-0000-0000CE060000}"/>
    <cellStyle name="Normal 5 2 2 3 2 2" xfId="1846" xr:uid="{00000000-0005-0000-0000-0000CF060000}"/>
    <cellStyle name="Normal 5 2 2 3 2_Nova Sea" xfId="1847" xr:uid="{00000000-0005-0000-0000-0000D0060000}"/>
    <cellStyle name="Normal 5 2 2 3 3" xfId="1848" xr:uid="{00000000-0005-0000-0000-0000D1060000}"/>
    <cellStyle name="Normal 5 2 2 3_Nova Sea" xfId="1849" xr:uid="{00000000-0005-0000-0000-0000D2060000}"/>
    <cellStyle name="Normal 5 2 2 4" xfId="1850" xr:uid="{00000000-0005-0000-0000-0000D3060000}"/>
    <cellStyle name="Normal 5 2 2 4 2" xfId="1851" xr:uid="{00000000-0005-0000-0000-0000D4060000}"/>
    <cellStyle name="Normal 5 2 2 4 2 2" xfId="1852" xr:uid="{00000000-0005-0000-0000-0000D5060000}"/>
    <cellStyle name="Normal 5 2 2 4 2_Nova Sea" xfId="1853" xr:uid="{00000000-0005-0000-0000-0000D6060000}"/>
    <cellStyle name="Normal 5 2 2 4 3" xfId="1854" xr:uid="{00000000-0005-0000-0000-0000D7060000}"/>
    <cellStyle name="Normal 5 2 2 4_Nova Sea" xfId="1855" xr:uid="{00000000-0005-0000-0000-0000D8060000}"/>
    <cellStyle name="Normal 5 2 2 5" xfId="1856" xr:uid="{00000000-0005-0000-0000-0000D9060000}"/>
    <cellStyle name="Normal 5 2 2 5 2" xfId="1857" xr:uid="{00000000-0005-0000-0000-0000DA060000}"/>
    <cellStyle name="Normal 5 2 2 5_Nova Sea" xfId="1858" xr:uid="{00000000-0005-0000-0000-0000DB060000}"/>
    <cellStyle name="Normal 5 2 2 6" xfId="1859" xr:uid="{00000000-0005-0000-0000-0000DC060000}"/>
    <cellStyle name="Normal 5 2 2 6 2" xfId="1860" xr:uid="{00000000-0005-0000-0000-0000DD060000}"/>
    <cellStyle name="Normal 5 2 2 6_Nova Sea" xfId="1861" xr:uid="{00000000-0005-0000-0000-0000DE060000}"/>
    <cellStyle name="Normal 5 2 2 7" xfId="1862" xr:uid="{00000000-0005-0000-0000-0000DF060000}"/>
    <cellStyle name="Normal 5 2 2 8" xfId="1863" xr:uid="{00000000-0005-0000-0000-0000E0060000}"/>
    <cellStyle name="Normal 5 2 2_2015 BFOREC HFM PLBS" xfId="1864" xr:uid="{00000000-0005-0000-0000-0000E1060000}"/>
    <cellStyle name="Normal 5 2 3" xfId="1865" xr:uid="{00000000-0005-0000-0000-0000E2060000}"/>
    <cellStyle name="Normal 5 2 3 2" xfId="1866" xr:uid="{00000000-0005-0000-0000-0000E3060000}"/>
    <cellStyle name="Normal 5 2 3 2 2" xfId="1867" xr:uid="{00000000-0005-0000-0000-0000E4060000}"/>
    <cellStyle name="Normal 5 2 3 2 2 2" xfId="1868" xr:uid="{00000000-0005-0000-0000-0000E5060000}"/>
    <cellStyle name="Normal 5 2 3 2 2_Nova Sea" xfId="1869" xr:uid="{00000000-0005-0000-0000-0000E6060000}"/>
    <cellStyle name="Normal 5 2 3 2 3" xfId="1870" xr:uid="{00000000-0005-0000-0000-0000E7060000}"/>
    <cellStyle name="Normal 5 2 3 2_Nova Sea" xfId="1871" xr:uid="{00000000-0005-0000-0000-0000E8060000}"/>
    <cellStyle name="Normal 5 2 3 3" xfId="1872" xr:uid="{00000000-0005-0000-0000-0000E9060000}"/>
    <cellStyle name="Normal 5 2 3 3 2" xfId="1873" xr:uid="{00000000-0005-0000-0000-0000EA060000}"/>
    <cellStyle name="Normal 5 2 3 3 2 2" xfId="1874" xr:uid="{00000000-0005-0000-0000-0000EB060000}"/>
    <cellStyle name="Normal 5 2 3 3 2_Nova Sea" xfId="1875" xr:uid="{00000000-0005-0000-0000-0000EC060000}"/>
    <cellStyle name="Normal 5 2 3 3 3" xfId="1876" xr:uid="{00000000-0005-0000-0000-0000ED060000}"/>
    <cellStyle name="Normal 5 2 3 3_Nova Sea" xfId="1877" xr:uid="{00000000-0005-0000-0000-0000EE060000}"/>
    <cellStyle name="Normal 5 2 3 4" xfId="1878" xr:uid="{00000000-0005-0000-0000-0000EF060000}"/>
    <cellStyle name="Normal 5 2 3 4 2" xfId="1879" xr:uid="{00000000-0005-0000-0000-0000F0060000}"/>
    <cellStyle name="Normal 5 2 3 4_Nova Sea" xfId="1880" xr:uid="{00000000-0005-0000-0000-0000F1060000}"/>
    <cellStyle name="Normal 5 2 3 5" xfId="1881" xr:uid="{00000000-0005-0000-0000-0000F2060000}"/>
    <cellStyle name="Normal 5 2 3 5 2" xfId="1882" xr:uid="{00000000-0005-0000-0000-0000F3060000}"/>
    <cellStyle name="Normal 5 2 3 5_Nova Sea" xfId="1883" xr:uid="{00000000-0005-0000-0000-0000F4060000}"/>
    <cellStyle name="Normal 5 2 3 6" xfId="1884" xr:uid="{00000000-0005-0000-0000-0000F5060000}"/>
    <cellStyle name="Normal 5 2 3 7" xfId="1885" xr:uid="{00000000-0005-0000-0000-0000F6060000}"/>
    <cellStyle name="Normal 5 2 3_2015 BFOREC HFM PLBS" xfId="1886" xr:uid="{00000000-0005-0000-0000-0000F7060000}"/>
    <cellStyle name="Normal 5 2 4" xfId="1887" xr:uid="{00000000-0005-0000-0000-0000F8060000}"/>
    <cellStyle name="Normal 5 2 4 2" xfId="1888" xr:uid="{00000000-0005-0000-0000-0000F9060000}"/>
    <cellStyle name="Normal 5 2 4 2 2" xfId="1889" xr:uid="{00000000-0005-0000-0000-0000FA060000}"/>
    <cellStyle name="Normal 5 2 4 2_Nova Sea" xfId="1890" xr:uid="{00000000-0005-0000-0000-0000FB060000}"/>
    <cellStyle name="Normal 5 2 4 3" xfId="1891" xr:uid="{00000000-0005-0000-0000-0000FC060000}"/>
    <cellStyle name="Normal 5 2 4_Nova Sea" xfId="1892" xr:uid="{00000000-0005-0000-0000-0000FD060000}"/>
    <cellStyle name="Normal 5 2 5" xfId="1893" xr:uid="{00000000-0005-0000-0000-0000FE060000}"/>
    <cellStyle name="Normal 5 2 5 2" xfId="1894" xr:uid="{00000000-0005-0000-0000-0000FF060000}"/>
    <cellStyle name="Normal 5 2 5 2 2" xfId="1895" xr:uid="{00000000-0005-0000-0000-000000070000}"/>
    <cellStyle name="Normal 5 2 5 2_Nova Sea" xfId="1896" xr:uid="{00000000-0005-0000-0000-000001070000}"/>
    <cellStyle name="Normal 5 2 5 3" xfId="1897" xr:uid="{00000000-0005-0000-0000-000002070000}"/>
    <cellStyle name="Normal 5 2 5_Nova Sea" xfId="1898" xr:uid="{00000000-0005-0000-0000-000003070000}"/>
    <cellStyle name="Normal 5 2 6" xfId="1899" xr:uid="{00000000-0005-0000-0000-000004070000}"/>
    <cellStyle name="Normal 5 2 6 2" xfId="1900" xr:uid="{00000000-0005-0000-0000-000005070000}"/>
    <cellStyle name="Normal 5 2 6_Nova Sea" xfId="1901" xr:uid="{00000000-0005-0000-0000-000006070000}"/>
    <cellStyle name="Normal 5 2 7" xfId="1902" xr:uid="{00000000-0005-0000-0000-000007070000}"/>
    <cellStyle name="Normal 5 2 7 2" xfId="1903" xr:uid="{00000000-0005-0000-0000-000008070000}"/>
    <cellStyle name="Normal 5 2 7_Nova Sea" xfId="1904" xr:uid="{00000000-0005-0000-0000-000009070000}"/>
    <cellStyle name="Normal 5 2 8" xfId="1905" xr:uid="{00000000-0005-0000-0000-00000A070000}"/>
    <cellStyle name="Normal 5 2 9" xfId="1906" xr:uid="{00000000-0005-0000-0000-00000B070000}"/>
    <cellStyle name="Normal 5 2_2015 BFOREC HFM PLBS" xfId="1907" xr:uid="{00000000-0005-0000-0000-00000C070000}"/>
    <cellStyle name="Normal 5 3" xfId="1908" xr:uid="{00000000-0005-0000-0000-00000D070000}"/>
    <cellStyle name="Normal 5 3 2" xfId="1909" xr:uid="{00000000-0005-0000-0000-00000E070000}"/>
    <cellStyle name="Normal 5 3 2 2" xfId="1910" xr:uid="{00000000-0005-0000-0000-00000F070000}"/>
    <cellStyle name="Normal 5 3 2 2 2" xfId="1911" xr:uid="{00000000-0005-0000-0000-000010070000}"/>
    <cellStyle name="Normal 5 3 2 2 2 2" xfId="1912" xr:uid="{00000000-0005-0000-0000-000011070000}"/>
    <cellStyle name="Normal 5 3 2 2 2_Nova Sea" xfId="1913" xr:uid="{00000000-0005-0000-0000-000012070000}"/>
    <cellStyle name="Normal 5 3 2 2 3" xfId="1914" xr:uid="{00000000-0005-0000-0000-000013070000}"/>
    <cellStyle name="Normal 5 3 2 2_Nova Sea" xfId="1915" xr:uid="{00000000-0005-0000-0000-000014070000}"/>
    <cellStyle name="Normal 5 3 2 3" xfId="1916" xr:uid="{00000000-0005-0000-0000-000015070000}"/>
    <cellStyle name="Normal 5 3 2 3 2" xfId="1917" xr:uid="{00000000-0005-0000-0000-000016070000}"/>
    <cellStyle name="Normal 5 3 2 3 2 2" xfId="1918" xr:uid="{00000000-0005-0000-0000-000017070000}"/>
    <cellStyle name="Normal 5 3 2 3 2_Nova Sea" xfId="1919" xr:uid="{00000000-0005-0000-0000-000018070000}"/>
    <cellStyle name="Normal 5 3 2 3 3" xfId="1920" xr:uid="{00000000-0005-0000-0000-000019070000}"/>
    <cellStyle name="Normal 5 3 2 3_Nova Sea" xfId="1921" xr:uid="{00000000-0005-0000-0000-00001A070000}"/>
    <cellStyle name="Normal 5 3 2 4" xfId="1922" xr:uid="{00000000-0005-0000-0000-00001B070000}"/>
    <cellStyle name="Normal 5 3 2 4 2" xfId="1923" xr:uid="{00000000-0005-0000-0000-00001C070000}"/>
    <cellStyle name="Normal 5 3 2 4_Nova Sea" xfId="1924" xr:uid="{00000000-0005-0000-0000-00001D070000}"/>
    <cellStyle name="Normal 5 3 2 5" xfId="1925" xr:uid="{00000000-0005-0000-0000-00001E070000}"/>
    <cellStyle name="Normal 5 3 2 5 2" xfId="1926" xr:uid="{00000000-0005-0000-0000-00001F070000}"/>
    <cellStyle name="Normal 5 3 2 5_Nova Sea" xfId="1927" xr:uid="{00000000-0005-0000-0000-000020070000}"/>
    <cellStyle name="Normal 5 3 2 6" xfId="1928" xr:uid="{00000000-0005-0000-0000-000021070000}"/>
    <cellStyle name="Normal 5 3 2 7" xfId="1929" xr:uid="{00000000-0005-0000-0000-000022070000}"/>
    <cellStyle name="Normal 5 3 2_2015 BFOREC HFM PLBS" xfId="1930" xr:uid="{00000000-0005-0000-0000-000023070000}"/>
    <cellStyle name="Normal 5 3 3" xfId="1931" xr:uid="{00000000-0005-0000-0000-000024070000}"/>
    <cellStyle name="Normal 5 3 3 2" xfId="1932" xr:uid="{00000000-0005-0000-0000-000025070000}"/>
    <cellStyle name="Normal 5 3 3 2 2" xfId="1933" xr:uid="{00000000-0005-0000-0000-000026070000}"/>
    <cellStyle name="Normal 5 3 3 2_Nova Sea" xfId="1934" xr:uid="{00000000-0005-0000-0000-000027070000}"/>
    <cellStyle name="Normal 5 3 3 3" xfId="1935" xr:uid="{00000000-0005-0000-0000-000028070000}"/>
    <cellStyle name="Normal 5 3 3_Nova Sea" xfId="1936" xr:uid="{00000000-0005-0000-0000-000029070000}"/>
    <cellStyle name="Normal 5 3 4" xfId="1937" xr:uid="{00000000-0005-0000-0000-00002A070000}"/>
    <cellStyle name="Normal 5 3 4 2" xfId="1938" xr:uid="{00000000-0005-0000-0000-00002B070000}"/>
    <cellStyle name="Normal 5 3 4 2 2" xfId="1939" xr:uid="{00000000-0005-0000-0000-00002C070000}"/>
    <cellStyle name="Normal 5 3 4 2_Nova Sea" xfId="1940" xr:uid="{00000000-0005-0000-0000-00002D070000}"/>
    <cellStyle name="Normal 5 3 4 3" xfId="1941" xr:uid="{00000000-0005-0000-0000-00002E070000}"/>
    <cellStyle name="Normal 5 3 4_Nova Sea" xfId="1942" xr:uid="{00000000-0005-0000-0000-00002F070000}"/>
    <cellStyle name="Normal 5 3 5" xfId="1943" xr:uid="{00000000-0005-0000-0000-000030070000}"/>
    <cellStyle name="Normal 5 3 5 2" xfId="1944" xr:uid="{00000000-0005-0000-0000-000031070000}"/>
    <cellStyle name="Normal 5 3 5_Nova Sea" xfId="1945" xr:uid="{00000000-0005-0000-0000-000032070000}"/>
    <cellStyle name="Normal 5 3 6" xfId="1946" xr:uid="{00000000-0005-0000-0000-000033070000}"/>
    <cellStyle name="Normal 5 3 6 2" xfId="1947" xr:uid="{00000000-0005-0000-0000-000034070000}"/>
    <cellStyle name="Normal 5 3 6_Nova Sea" xfId="1948" xr:uid="{00000000-0005-0000-0000-000035070000}"/>
    <cellStyle name="Normal 5 3 7" xfId="1949" xr:uid="{00000000-0005-0000-0000-000036070000}"/>
    <cellStyle name="Normal 5 3 8" xfId="1950" xr:uid="{00000000-0005-0000-0000-000037070000}"/>
    <cellStyle name="Normal 5 3_2015 BFOREC HFM PLBS" xfId="1951" xr:uid="{00000000-0005-0000-0000-000038070000}"/>
    <cellStyle name="Normal 5 4" xfId="1952" xr:uid="{00000000-0005-0000-0000-000039070000}"/>
    <cellStyle name="Normal 5 4 2" xfId="1953" xr:uid="{00000000-0005-0000-0000-00003A070000}"/>
    <cellStyle name="Normal 5 4 2 2" xfId="1954" xr:uid="{00000000-0005-0000-0000-00003B070000}"/>
    <cellStyle name="Normal 5 4 2 2 2" xfId="1955" xr:uid="{00000000-0005-0000-0000-00003C070000}"/>
    <cellStyle name="Normal 5 4 2 2_Nova Sea" xfId="1956" xr:uid="{00000000-0005-0000-0000-00003D070000}"/>
    <cellStyle name="Normal 5 4 2 3" xfId="1957" xr:uid="{00000000-0005-0000-0000-00003E070000}"/>
    <cellStyle name="Normal 5 4 2_Nova Sea" xfId="1958" xr:uid="{00000000-0005-0000-0000-00003F070000}"/>
    <cellStyle name="Normal 5 4 3" xfId="1959" xr:uid="{00000000-0005-0000-0000-000040070000}"/>
    <cellStyle name="Normal 5 4 3 2" xfId="1960" xr:uid="{00000000-0005-0000-0000-000041070000}"/>
    <cellStyle name="Normal 5 4 3 2 2" xfId="1961" xr:uid="{00000000-0005-0000-0000-000042070000}"/>
    <cellStyle name="Normal 5 4 3 2_Nova Sea" xfId="1962" xr:uid="{00000000-0005-0000-0000-000043070000}"/>
    <cellStyle name="Normal 5 4 3 3" xfId="1963" xr:uid="{00000000-0005-0000-0000-000044070000}"/>
    <cellStyle name="Normal 5 4 3_Nova Sea" xfId="1964" xr:uid="{00000000-0005-0000-0000-000045070000}"/>
    <cellStyle name="Normal 5 4 4" xfId="1965" xr:uid="{00000000-0005-0000-0000-000046070000}"/>
    <cellStyle name="Normal 5 4 4 2" xfId="1966" xr:uid="{00000000-0005-0000-0000-000047070000}"/>
    <cellStyle name="Normal 5 4 4_Nova Sea" xfId="1967" xr:uid="{00000000-0005-0000-0000-000048070000}"/>
    <cellStyle name="Normal 5 4 5" xfId="1968" xr:uid="{00000000-0005-0000-0000-000049070000}"/>
    <cellStyle name="Normal 5 4 5 2" xfId="1969" xr:uid="{00000000-0005-0000-0000-00004A070000}"/>
    <cellStyle name="Normal 5 4 5_Nova Sea" xfId="1970" xr:uid="{00000000-0005-0000-0000-00004B070000}"/>
    <cellStyle name="Normal 5 4 6" xfId="1971" xr:uid="{00000000-0005-0000-0000-00004C070000}"/>
    <cellStyle name="Normal 5 4 7" xfId="1972" xr:uid="{00000000-0005-0000-0000-00004D070000}"/>
    <cellStyle name="Normal 5 4_2015 BFOREC HFM PLBS" xfId="1973" xr:uid="{00000000-0005-0000-0000-00004E070000}"/>
    <cellStyle name="Normal 5 5" xfId="1974" xr:uid="{00000000-0005-0000-0000-00004F070000}"/>
    <cellStyle name="Normal 5 5 2" xfId="1975" xr:uid="{00000000-0005-0000-0000-000050070000}"/>
    <cellStyle name="Normal 5 5 2 2" xfId="1976" xr:uid="{00000000-0005-0000-0000-000051070000}"/>
    <cellStyle name="Normal 5 5 2 2 2" xfId="1977" xr:uid="{00000000-0005-0000-0000-000052070000}"/>
    <cellStyle name="Normal 5 5 2 2_Nova Sea" xfId="1978" xr:uid="{00000000-0005-0000-0000-000053070000}"/>
    <cellStyle name="Normal 5 5 2 3" xfId="1979" xr:uid="{00000000-0005-0000-0000-000054070000}"/>
    <cellStyle name="Normal 5 5 2_Nova Sea" xfId="1980" xr:uid="{00000000-0005-0000-0000-000055070000}"/>
    <cellStyle name="Normal 5 5 3" xfId="1981" xr:uid="{00000000-0005-0000-0000-000056070000}"/>
    <cellStyle name="Normal 5 5 3 2" xfId="1982" xr:uid="{00000000-0005-0000-0000-000057070000}"/>
    <cellStyle name="Normal 5 5 3 2 2" xfId="1983" xr:uid="{00000000-0005-0000-0000-000058070000}"/>
    <cellStyle name="Normal 5 5 3 2_Nova Sea" xfId="1984" xr:uid="{00000000-0005-0000-0000-000059070000}"/>
    <cellStyle name="Normal 5 5 3 3" xfId="1985" xr:uid="{00000000-0005-0000-0000-00005A070000}"/>
    <cellStyle name="Normal 5 5 3_Nova Sea" xfId="1986" xr:uid="{00000000-0005-0000-0000-00005B070000}"/>
    <cellStyle name="Normal 5 5 4" xfId="1987" xr:uid="{00000000-0005-0000-0000-00005C070000}"/>
    <cellStyle name="Normal 5 5 4 2" xfId="1988" xr:uid="{00000000-0005-0000-0000-00005D070000}"/>
    <cellStyle name="Normal 5 5 4_Nova Sea" xfId="1989" xr:uid="{00000000-0005-0000-0000-00005E070000}"/>
    <cellStyle name="Normal 5 5 5" xfId="1990" xr:uid="{00000000-0005-0000-0000-00005F070000}"/>
    <cellStyle name="Normal 5 5 5 2" xfId="1991" xr:uid="{00000000-0005-0000-0000-000060070000}"/>
    <cellStyle name="Normal 5 5 5_Nova Sea" xfId="1992" xr:uid="{00000000-0005-0000-0000-000061070000}"/>
    <cellStyle name="Normal 5 5 6" xfId="1993" xr:uid="{00000000-0005-0000-0000-000062070000}"/>
    <cellStyle name="Normal 5 5 7" xfId="1994" xr:uid="{00000000-0005-0000-0000-000063070000}"/>
    <cellStyle name="Normal 5 5_2015 BFOREC HFM PLBS" xfId="1995" xr:uid="{00000000-0005-0000-0000-000064070000}"/>
    <cellStyle name="Normal 5 6" xfId="1996" xr:uid="{00000000-0005-0000-0000-000065070000}"/>
    <cellStyle name="Normal 5 7" xfId="1997" xr:uid="{00000000-0005-0000-0000-000066070000}"/>
    <cellStyle name="Normal 5 8" xfId="1998" xr:uid="{00000000-0005-0000-0000-000067070000}"/>
    <cellStyle name="Normal 5 9" xfId="1999" xr:uid="{00000000-0005-0000-0000-000068070000}"/>
    <cellStyle name="Normal 5_ACT FC 2013" xfId="2000" xr:uid="{00000000-0005-0000-0000-000069070000}"/>
    <cellStyle name="Normal 6" xfId="387" xr:uid="{00000000-0005-0000-0000-00006A070000}"/>
    <cellStyle name="Normal 6 10" xfId="2001" xr:uid="{00000000-0005-0000-0000-00006B070000}"/>
    <cellStyle name="Normal 6 11" xfId="2002" xr:uid="{00000000-0005-0000-0000-00006C070000}"/>
    <cellStyle name="Normal 6 2" xfId="2003" xr:uid="{00000000-0005-0000-0000-00006D070000}"/>
    <cellStyle name="Normal 6 2 2" xfId="2004" xr:uid="{00000000-0005-0000-0000-00006E070000}"/>
    <cellStyle name="Normal 6 2 2 2" xfId="2005" xr:uid="{00000000-0005-0000-0000-00006F070000}"/>
    <cellStyle name="Normal 6 2 2 2 2" xfId="2006" xr:uid="{00000000-0005-0000-0000-000070070000}"/>
    <cellStyle name="Normal 6 2 2 2 2 2" xfId="2007" xr:uid="{00000000-0005-0000-0000-000071070000}"/>
    <cellStyle name="Normal 6 2 2 2 2 2 2" xfId="2008" xr:uid="{00000000-0005-0000-0000-000072070000}"/>
    <cellStyle name="Normal 6 2 2 2 2 2_Nova Sea" xfId="2009" xr:uid="{00000000-0005-0000-0000-000073070000}"/>
    <cellStyle name="Normal 6 2 2 2 2 3" xfId="2010" xr:uid="{00000000-0005-0000-0000-000074070000}"/>
    <cellStyle name="Normal 6 2 2 2 2_Nova Sea" xfId="2011" xr:uid="{00000000-0005-0000-0000-000075070000}"/>
    <cellStyle name="Normal 6 2 2 2 3" xfId="2012" xr:uid="{00000000-0005-0000-0000-000076070000}"/>
    <cellStyle name="Normal 6 2 2 2 3 2" xfId="2013" xr:uid="{00000000-0005-0000-0000-000077070000}"/>
    <cellStyle name="Normal 6 2 2 2 3 2 2" xfId="2014" xr:uid="{00000000-0005-0000-0000-000078070000}"/>
    <cellStyle name="Normal 6 2 2 2 3 2_Nova Sea" xfId="2015" xr:uid="{00000000-0005-0000-0000-000079070000}"/>
    <cellStyle name="Normal 6 2 2 2 3 3" xfId="2016" xr:uid="{00000000-0005-0000-0000-00007A070000}"/>
    <cellStyle name="Normal 6 2 2 2 3_Nova Sea" xfId="2017" xr:uid="{00000000-0005-0000-0000-00007B070000}"/>
    <cellStyle name="Normal 6 2 2 2 4" xfId="2018" xr:uid="{00000000-0005-0000-0000-00007C070000}"/>
    <cellStyle name="Normal 6 2 2 2 4 2" xfId="2019" xr:uid="{00000000-0005-0000-0000-00007D070000}"/>
    <cellStyle name="Normal 6 2 2 2 4_Nova Sea" xfId="2020" xr:uid="{00000000-0005-0000-0000-00007E070000}"/>
    <cellStyle name="Normal 6 2 2 2 5" xfId="2021" xr:uid="{00000000-0005-0000-0000-00007F070000}"/>
    <cellStyle name="Normal 6 2 2 2 5 2" xfId="2022" xr:uid="{00000000-0005-0000-0000-000080070000}"/>
    <cellStyle name="Normal 6 2 2 2 5_Nova Sea" xfId="2023" xr:uid="{00000000-0005-0000-0000-000081070000}"/>
    <cellStyle name="Normal 6 2 2 2 6" xfId="2024" xr:uid="{00000000-0005-0000-0000-000082070000}"/>
    <cellStyle name="Normal 6 2 2 2 7" xfId="2025" xr:uid="{00000000-0005-0000-0000-000083070000}"/>
    <cellStyle name="Normal 6 2 2 2_2015 BFOREC HFM PLBS" xfId="2026" xr:uid="{00000000-0005-0000-0000-000084070000}"/>
    <cellStyle name="Normal 6 2 2 3" xfId="2027" xr:uid="{00000000-0005-0000-0000-000085070000}"/>
    <cellStyle name="Normal 6 2 2 3 2" xfId="2028" xr:uid="{00000000-0005-0000-0000-000086070000}"/>
    <cellStyle name="Normal 6 2 2 3 2 2" xfId="2029" xr:uid="{00000000-0005-0000-0000-000087070000}"/>
    <cellStyle name="Normal 6 2 2 3 2_Nova Sea" xfId="2030" xr:uid="{00000000-0005-0000-0000-000088070000}"/>
    <cellStyle name="Normal 6 2 2 3 3" xfId="2031" xr:uid="{00000000-0005-0000-0000-000089070000}"/>
    <cellStyle name="Normal 6 2 2 3_Nova Sea" xfId="2032" xr:uid="{00000000-0005-0000-0000-00008A070000}"/>
    <cellStyle name="Normal 6 2 2 4" xfId="2033" xr:uid="{00000000-0005-0000-0000-00008B070000}"/>
    <cellStyle name="Normal 6 2 2 4 2" xfId="2034" xr:uid="{00000000-0005-0000-0000-00008C070000}"/>
    <cellStyle name="Normal 6 2 2 4 2 2" xfId="2035" xr:uid="{00000000-0005-0000-0000-00008D070000}"/>
    <cellStyle name="Normal 6 2 2 4 2_Nova Sea" xfId="2036" xr:uid="{00000000-0005-0000-0000-00008E070000}"/>
    <cellStyle name="Normal 6 2 2 4 3" xfId="2037" xr:uid="{00000000-0005-0000-0000-00008F070000}"/>
    <cellStyle name="Normal 6 2 2 4_Nova Sea" xfId="2038" xr:uid="{00000000-0005-0000-0000-000090070000}"/>
    <cellStyle name="Normal 6 2 2 5" xfId="2039" xr:uid="{00000000-0005-0000-0000-000091070000}"/>
    <cellStyle name="Normal 6 2 2 5 2" xfId="2040" xr:uid="{00000000-0005-0000-0000-000092070000}"/>
    <cellStyle name="Normal 6 2 2 5_Nova Sea" xfId="2041" xr:uid="{00000000-0005-0000-0000-000093070000}"/>
    <cellStyle name="Normal 6 2 2 6" xfId="2042" xr:uid="{00000000-0005-0000-0000-000094070000}"/>
    <cellStyle name="Normal 6 2 2 6 2" xfId="2043" xr:uid="{00000000-0005-0000-0000-000095070000}"/>
    <cellStyle name="Normal 6 2 2 6_Nova Sea" xfId="2044" xr:uid="{00000000-0005-0000-0000-000096070000}"/>
    <cellStyle name="Normal 6 2 2 7" xfId="2045" xr:uid="{00000000-0005-0000-0000-000097070000}"/>
    <cellStyle name="Normal 6 2 2 8" xfId="2046" xr:uid="{00000000-0005-0000-0000-000098070000}"/>
    <cellStyle name="Normal 6 2 2_2015 BFOREC HFM PLBS" xfId="2047" xr:uid="{00000000-0005-0000-0000-000099070000}"/>
    <cellStyle name="Normal 6 2 3" xfId="2048" xr:uid="{00000000-0005-0000-0000-00009A070000}"/>
    <cellStyle name="Normal 6 2 3 2" xfId="2049" xr:uid="{00000000-0005-0000-0000-00009B070000}"/>
    <cellStyle name="Normal 6 2 3 2 2" xfId="2050" xr:uid="{00000000-0005-0000-0000-00009C070000}"/>
    <cellStyle name="Normal 6 2 3 2 2 2" xfId="2051" xr:uid="{00000000-0005-0000-0000-00009D070000}"/>
    <cellStyle name="Normal 6 2 3 2 2_Nova Sea" xfId="2052" xr:uid="{00000000-0005-0000-0000-00009E070000}"/>
    <cellStyle name="Normal 6 2 3 2 3" xfId="2053" xr:uid="{00000000-0005-0000-0000-00009F070000}"/>
    <cellStyle name="Normal 6 2 3 2_Nova Sea" xfId="2054" xr:uid="{00000000-0005-0000-0000-0000A0070000}"/>
    <cellStyle name="Normal 6 2 3 3" xfId="2055" xr:uid="{00000000-0005-0000-0000-0000A1070000}"/>
    <cellStyle name="Normal 6 2 3 3 2" xfId="2056" xr:uid="{00000000-0005-0000-0000-0000A2070000}"/>
    <cellStyle name="Normal 6 2 3 3 2 2" xfId="2057" xr:uid="{00000000-0005-0000-0000-0000A3070000}"/>
    <cellStyle name="Normal 6 2 3 3 2_Nova Sea" xfId="2058" xr:uid="{00000000-0005-0000-0000-0000A4070000}"/>
    <cellStyle name="Normal 6 2 3 3 3" xfId="2059" xr:uid="{00000000-0005-0000-0000-0000A5070000}"/>
    <cellStyle name="Normal 6 2 3 3_Nova Sea" xfId="2060" xr:uid="{00000000-0005-0000-0000-0000A6070000}"/>
    <cellStyle name="Normal 6 2 3 4" xfId="2061" xr:uid="{00000000-0005-0000-0000-0000A7070000}"/>
    <cellStyle name="Normal 6 2 3 4 2" xfId="2062" xr:uid="{00000000-0005-0000-0000-0000A8070000}"/>
    <cellStyle name="Normal 6 2 3 4_Nova Sea" xfId="2063" xr:uid="{00000000-0005-0000-0000-0000A9070000}"/>
    <cellStyle name="Normal 6 2 3 5" xfId="2064" xr:uid="{00000000-0005-0000-0000-0000AA070000}"/>
    <cellStyle name="Normal 6 2 3 5 2" xfId="2065" xr:uid="{00000000-0005-0000-0000-0000AB070000}"/>
    <cellStyle name="Normal 6 2 3 5_Nova Sea" xfId="2066" xr:uid="{00000000-0005-0000-0000-0000AC070000}"/>
    <cellStyle name="Normal 6 2 3 6" xfId="2067" xr:uid="{00000000-0005-0000-0000-0000AD070000}"/>
    <cellStyle name="Normal 6 2 3 7" xfId="2068" xr:uid="{00000000-0005-0000-0000-0000AE070000}"/>
    <cellStyle name="Normal 6 2 3_2015 BFOREC HFM PLBS" xfId="2069" xr:uid="{00000000-0005-0000-0000-0000AF070000}"/>
    <cellStyle name="Normal 6 2 4" xfId="2070" xr:uid="{00000000-0005-0000-0000-0000B0070000}"/>
    <cellStyle name="Normal 6 2 4 2" xfId="2071" xr:uid="{00000000-0005-0000-0000-0000B1070000}"/>
    <cellStyle name="Normal 6 2 4 2 2" xfId="2072" xr:uid="{00000000-0005-0000-0000-0000B2070000}"/>
    <cellStyle name="Normal 6 2 4 2_Nova Sea" xfId="2073" xr:uid="{00000000-0005-0000-0000-0000B3070000}"/>
    <cellStyle name="Normal 6 2 4 3" xfId="2074" xr:uid="{00000000-0005-0000-0000-0000B4070000}"/>
    <cellStyle name="Normal 6 2 4_Nova Sea" xfId="2075" xr:uid="{00000000-0005-0000-0000-0000B5070000}"/>
    <cellStyle name="Normal 6 2 5" xfId="2076" xr:uid="{00000000-0005-0000-0000-0000B6070000}"/>
    <cellStyle name="Normal 6 2 5 2" xfId="2077" xr:uid="{00000000-0005-0000-0000-0000B7070000}"/>
    <cellStyle name="Normal 6 2 5 2 2" xfId="2078" xr:uid="{00000000-0005-0000-0000-0000B8070000}"/>
    <cellStyle name="Normal 6 2 5 2_Nova Sea" xfId="2079" xr:uid="{00000000-0005-0000-0000-0000B9070000}"/>
    <cellStyle name="Normal 6 2 5 3" xfId="2080" xr:uid="{00000000-0005-0000-0000-0000BA070000}"/>
    <cellStyle name="Normal 6 2 5_Nova Sea" xfId="2081" xr:uid="{00000000-0005-0000-0000-0000BB070000}"/>
    <cellStyle name="Normal 6 2 6" xfId="2082" xr:uid="{00000000-0005-0000-0000-0000BC070000}"/>
    <cellStyle name="Normal 6 2 6 2" xfId="2083" xr:uid="{00000000-0005-0000-0000-0000BD070000}"/>
    <cellStyle name="Normal 6 2 6_Nova Sea" xfId="2084" xr:uid="{00000000-0005-0000-0000-0000BE070000}"/>
    <cellStyle name="Normal 6 2 7" xfId="2085" xr:uid="{00000000-0005-0000-0000-0000BF070000}"/>
    <cellStyle name="Normal 6 2 7 2" xfId="2086" xr:uid="{00000000-0005-0000-0000-0000C0070000}"/>
    <cellStyle name="Normal 6 2 7_Nova Sea" xfId="2087" xr:uid="{00000000-0005-0000-0000-0000C1070000}"/>
    <cellStyle name="Normal 6 2 8" xfId="2088" xr:uid="{00000000-0005-0000-0000-0000C2070000}"/>
    <cellStyle name="Normal 6 2 9" xfId="2089" xr:uid="{00000000-0005-0000-0000-0000C3070000}"/>
    <cellStyle name="Normal 6 2_2015 BFOREC HFM PLBS" xfId="2090" xr:uid="{00000000-0005-0000-0000-0000C4070000}"/>
    <cellStyle name="Normal 6 3" xfId="2091" xr:uid="{00000000-0005-0000-0000-0000C5070000}"/>
    <cellStyle name="Normal 6 3 2" xfId="2092" xr:uid="{00000000-0005-0000-0000-0000C6070000}"/>
    <cellStyle name="Normal 6 3 2 2" xfId="2093" xr:uid="{00000000-0005-0000-0000-0000C7070000}"/>
    <cellStyle name="Normal 6 3 2 2 2" xfId="2094" xr:uid="{00000000-0005-0000-0000-0000C8070000}"/>
    <cellStyle name="Normal 6 3 2 2 2 2" xfId="2095" xr:uid="{00000000-0005-0000-0000-0000C9070000}"/>
    <cellStyle name="Normal 6 3 2 2 2_Nova Sea" xfId="2096" xr:uid="{00000000-0005-0000-0000-0000CA070000}"/>
    <cellStyle name="Normal 6 3 2 2 3" xfId="2097" xr:uid="{00000000-0005-0000-0000-0000CB070000}"/>
    <cellStyle name="Normal 6 3 2 2_Nova Sea" xfId="2098" xr:uid="{00000000-0005-0000-0000-0000CC070000}"/>
    <cellStyle name="Normal 6 3 2 3" xfId="2099" xr:uid="{00000000-0005-0000-0000-0000CD070000}"/>
    <cellStyle name="Normal 6 3 2 3 2" xfId="2100" xr:uid="{00000000-0005-0000-0000-0000CE070000}"/>
    <cellStyle name="Normal 6 3 2 3 2 2" xfId="2101" xr:uid="{00000000-0005-0000-0000-0000CF070000}"/>
    <cellStyle name="Normal 6 3 2 3 2_Nova Sea" xfId="2102" xr:uid="{00000000-0005-0000-0000-0000D0070000}"/>
    <cellStyle name="Normal 6 3 2 3 3" xfId="2103" xr:uid="{00000000-0005-0000-0000-0000D1070000}"/>
    <cellStyle name="Normal 6 3 2 3_Nova Sea" xfId="2104" xr:uid="{00000000-0005-0000-0000-0000D2070000}"/>
    <cellStyle name="Normal 6 3 2 4" xfId="2105" xr:uid="{00000000-0005-0000-0000-0000D3070000}"/>
    <cellStyle name="Normal 6 3 2 4 2" xfId="2106" xr:uid="{00000000-0005-0000-0000-0000D4070000}"/>
    <cellStyle name="Normal 6 3 2 4_Nova Sea" xfId="2107" xr:uid="{00000000-0005-0000-0000-0000D5070000}"/>
    <cellStyle name="Normal 6 3 2 5" xfId="2108" xr:uid="{00000000-0005-0000-0000-0000D6070000}"/>
    <cellStyle name="Normal 6 3 2 5 2" xfId="2109" xr:uid="{00000000-0005-0000-0000-0000D7070000}"/>
    <cellStyle name="Normal 6 3 2 5_Nova Sea" xfId="2110" xr:uid="{00000000-0005-0000-0000-0000D8070000}"/>
    <cellStyle name="Normal 6 3 2 6" xfId="2111" xr:uid="{00000000-0005-0000-0000-0000D9070000}"/>
    <cellStyle name="Normal 6 3 2 7" xfId="2112" xr:uid="{00000000-0005-0000-0000-0000DA070000}"/>
    <cellStyle name="Normal 6 3 2_2015 BFOREC HFM PLBS" xfId="2113" xr:uid="{00000000-0005-0000-0000-0000DB070000}"/>
    <cellStyle name="Normal 6 3 3" xfId="2114" xr:uid="{00000000-0005-0000-0000-0000DC070000}"/>
    <cellStyle name="Normal 6 3 3 2" xfId="2115" xr:uid="{00000000-0005-0000-0000-0000DD070000}"/>
    <cellStyle name="Normal 6 3 3 2 2" xfId="2116" xr:uid="{00000000-0005-0000-0000-0000DE070000}"/>
    <cellStyle name="Normal 6 3 3 2_Nova Sea" xfId="2117" xr:uid="{00000000-0005-0000-0000-0000DF070000}"/>
    <cellStyle name="Normal 6 3 3 3" xfId="2118" xr:uid="{00000000-0005-0000-0000-0000E0070000}"/>
    <cellStyle name="Normal 6 3 3_Nova Sea" xfId="2119" xr:uid="{00000000-0005-0000-0000-0000E1070000}"/>
    <cellStyle name="Normal 6 3 4" xfId="2120" xr:uid="{00000000-0005-0000-0000-0000E2070000}"/>
    <cellStyle name="Normal 6 3 4 2" xfId="2121" xr:uid="{00000000-0005-0000-0000-0000E3070000}"/>
    <cellStyle name="Normal 6 3 4 2 2" xfId="2122" xr:uid="{00000000-0005-0000-0000-0000E4070000}"/>
    <cellStyle name="Normal 6 3 4 2_Nova Sea" xfId="2123" xr:uid="{00000000-0005-0000-0000-0000E5070000}"/>
    <cellStyle name="Normal 6 3 4 3" xfId="2124" xr:uid="{00000000-0005-0000-0000-0000E6070000}"/>
    <cellStyle name="Normal 6 3 4_Nova Sea" xfId="2125" xr:uid="{00000000-0005-0000-0000-0000E7070000}"/>
    <cellStyle name="Normal 6 3 5" xfId="2126" xr:uid="{00000000-0005-0000-0000-0000E8070000}"/>
    <cellStyle name="Normal 6 3 5 2" xfId="2127" xr:uid="{00000000-0005-0000-0000-0000E9070000}"/>
    <cellStyle name="Normal 6 3 5_Nova Sea" xfId="2128" xr:uid="{00000000-0005-0000-0000-0000EA070000}"/>
    <cellStyle name="Normal 6 3 6" xfId="2129" xr:uid="{00000000-0005-0000-0000-0000EB070000}"/>
    <cellStyle name="Normal 6 3 6 2" xfId="2130" xr:uid="{00000000-0005-0000-0000-0000EC070000}"/>
    <cellStyle name="Normal 6 3 6_Nova Sea" xfId="2131" xr:uid="{00000000-0005-0000-0000-0000ED070000}"/>
    <cellStyle name="Normal 6 3 7" xfId="2132" xr:uid="{00000000-0005-0000-0000-0000EE070000}"/>
    <cellStyle name="Normal 6 3 8" xfId="2133" xr:uid="{00000000-0005-0000-0000-0000EF070000}"/>
    <cellStyle name="Normal 6 3_2015 BFOREC HFM PLBS" xfId="2134" xr:uid="{00000000-0005-0000-0000-0000F0070000}"/>
    <cellStyle name="Normal 6 4" xfId="2135" xr:uid="{00000000-0005-0000-0000-0000F1070000}"/>
    <cellStyle name="Normal 6 5" xfId="2136" xr:uid="{00000000-0005-0000-0000-0000F2070000}"/>
    <cellStyle name="Normal 6 6" xfId="2137" xr:uid="{00000000-0005-0000-0000-0000F3070000}"/>
    <cellStyle name="Normal 6 7" xfId="2138" xr:uid="{00000000-0005-0000-0000-0000F4070000}"/>
    <cellStyle name="Normal 6 8" xfId="2139" xr:uid="{00000000-0005-0000-0000-0000F5070000}"/>
    <cellStyle name="Normal 6 9" xfId="2140" xr:uid="{00000000-0005-0000-0000-0000F6070000}"/>
    <cellStyle name="Normal 6_Financial statement" xfId="2141" xr:uid="{00000000-0005-0000-0000-0000F7070000}"/>
    <cellStyle name="Normal 7" xfId="390" xr:uid="{00000000-0005-0000-0000-0000F8070000}"/>
    <cellStyle name="Normal 7 2" xfId="492" xr:uid="{00000000-0005-0000-0000-0000F9070000}"/>
    <cellStyle name="Normal 7 2 2" xfId="2142" xr:uid="{00000000-0005-0000-0000-0000FA070000}"/>
    <cellStyle name="Normal 7 2 3" xfId="2143" xr:uid="{00000000-0005-0000-0000-0000FB070000}"/>
    <cellStyle name="Normal 7 2_Financial statement" xfId="2144" xr:uid="{00000000-0005-0000-0000-0000FC070000}"/>
    <cellStyle name="Normal 7 3" xfId="2145" xr:uid="{00000000-0005-0000-0000-0000FD070000}"/>
    <cellStyle name="Normal 7 4" xfId="2146" xr:uid="{00000000-0005-0000-0000-0000FE070000}"/>
    <cellStyle name="Normal 7 5" xfId="2147" xr:uid="{00000000-0005-0000-0000-0000FF070000}"/>
    <cellStyle name="Normal 7 6" xfId="2148" xr:uid="{00000000-0005-0000-0000-000000080000}"/>
    <cellStyle name="Normal 7_2015 BFOREC HFM PLBS" xfId="2149" xr:uid="{00000000-0005-0000-0000-000001080000}"/>
    <cellStyle name="Normal 78" xfId="2150" xr:uid="{00000000-0005-0000-0000-000002080000}"/>
    <cellStyle name="Normal 8" xfId="393" xr:uid="{00000000-0005-0000-0000-000003080000}"/>
    <cellStyle name="Normal 8 10" xfId="2151" xr:uid="{00000000-0005-0000-0000-000004080000}"/>
    <cellStyle name="Normal 8 11" xfId="2152" xr:uid="{00000000-0005-0000-0000-000005080000}"/>
    <cellStyle name="Normal 8 2" xfId="493" xr:uid="{00000000-0005-0000-0000-000006080000}"/>
    <cellStyle name="Normal 8 2 2" xfId="2153" xr:uid="{00000000-0005-0000-0000-000007080000}"/>
    <cellStyle name="Normal 8 2 2 2" xfId="2154" xr:uid="{00000000-0005-0000-0000-000008080000}"/>
    <cellStyle name="Normal 8 2 2 2 2" xfId="2155" xr:uid="{00000000-0005-0000-0000-000009080000}"/>
    <cellStyle name="Normal 8 2 2 2 2 2" xfId="2156" xr:uid="{00000000-0005-0000-0000-00000A080000}"/>
    <cellStyle name="Normal 8 2 2 2 2 2 2" xfId="2157" xr:uid="{00000000-0005-0000-0000-00000B080000}"/>
    <cellStyle name="Normal 8 2 2 2 2 2_Nova Sea" xfId="2158" xr:uid="{00000000-0005-0000-0000-00000C080000}"/>
    <cellStyle name="Normal 8 2 2 2 2 3" xfId="2159" xr:uid="{00000000-0005-0000-0000-00000D080000}"/>
    <cellStyle name="Normal 8 2 2 2 2_Nova Sea" xfId="2160" xr:uid="{00000000-0005-0000-0000-00000E080000}"/>
    <cellStyle name="Normal 8 2 2 2 3" xfId="2161" xr:uid="{00000000-0005-0000-0000-00000F080000}"/>
    <cellStyle name="Normal 8 2 2 2 3 2" xfId="2162" xr:uid="{00000000-0005-0000-0000-000010080000}"/>
    <cellStyle name="Normal 8 2 2 2 3 2 2" xfId="2163" xr:uid="{00000000-0005-0000-0000-000011080000}"/>
    <cellStyle name="Normal 8 2 2 2 3 2_Nova Sea" xfId="2164" xr:uid="{00000000-0005-0000-0000-000012080000}"/>
    <cellStyle name="Normal 8 2 2 2 3 3" xfId="2165" xr:uid="{00000000-0005-0000-0000-000013080000}"/>
    <cellStyle name="Normal 8 2 2 2 3_Nova Sea" xfId="2166" xr:uid="{00000000-0005-0000-0000-000014080000}"/>
    <cellStyle name="Normal 8 2 2 2 4" xfId="2167" xr:uid="{00000000-0005-0000-0000-000015080000}"/>
    <cellStyle name="Normal 8 2 2 2 4 2" xfId="2168" xr:uid="{00000000-0005-0000-0000-000016080000}"/>
    <cellStyle name="Normal 8 2 2 2 4_Nova Sea" xfId="2169" xr:uid="{00000000-0005-0000-0000-000017080000}"/>
    <cellStyle name="Normal 8 2 2 2 5" xfId="2170" xr:uid="{00000000-0005-0000-0000-000018080000}"/>
    <cellStyle name="Normal 8 2 2 2 5 2" xfId="2171" xr:uid="{00000000-0005-0000-0000-000019080000}"/>
    <cellStyle name="Normal 8 2 2 2 5_Nova Sea" xfId="2172" xr:uid="{00000000-0005-0000-0000-00001A080000}"/>
    <cellStyle name="Normal 8 2 2 2 6" xfId="2173" xr:uid="{00000000-0005-0000-0000-00001B080000}"/>
    <cellStyle name="Normal 8 2 2 2 7" xfId="2174" xr:uid="{00000000-0005-0000-0000-00001C080000}"/>
    <cellStyle name="Normal 8 2 2 2_2015 BFOREC HFM PLBS" xfId="2175" xr:uid="{00000000-0005-0000-0000-00001D080000}"/>
    <cellStyle name="Normal 8 2 2 3" xfId="2176" xr:uid="{00000000-0005-0000-0000-00001E080000}"/>
    <cellStyle name="Normal 8 2 2 3 2" xfId="2177" xr:uid="{00000000-0005-0000-0000-00001F080000}"/>
    <cellStyle name="Normal 8 2 2 3 2 2" xfId="2178" xr:uid="{00000000-0005-0000-0000-000020080000}"/>
    <cellStyle name="Normal 8 2 2 3 2_Nova Sea" xfId="2179" xr:uid="{00000000-0005-0000-0000-000021080000}"/>
    <cellStyle name="Normal 8 2 2 3 3" xfId="2180" xr:uid="{00000000-0005-0000-0000-000022080000}"/>
    <cellStyle name="Normal 8 2 2 3_Nova Sea" xfId="2181" xr:uid="{00000000-0005-0000-0000-000023080000}"/>
    <cellStyle name="Normal 8 2 2 4" xfId="2182" xr:uid="{00000000-0005-0000-0000-000024080000}"/>
    <cellStyle name="Normal 8 2 2 4 2" xfId="2183" xr:uid="{00000000-0005-0000-0000-000025080000}"/>
    <cellStyle name="Normal 8 2 2 4 2 2" xfId="2184" xr:uid="{00000000-0005-0000-0000-000026080000}"/>
    <cellStyle name="Normal 8 2 2 4 2_Nova Sea" xfId="2185" xr:uid="{00000000-0005-0000-0000-000027080000}"/>
    <cellStyle name="Normal 8 2 2 4 3" xfId="2186" xr:uid="{00000000-0005-0000-0000-000028080000}"/>
    <cellStyle name="Normal 8 2 2 4_Nova Sea" xfId="2187" xr:uid="{00000000-0005-0000-0000-000029080000}"/>
    <cellStyle name="Normal 8 2 2 5" xfId="2188" xr:uid="{00000000-0005-0000-0000-00002A080000}"/>
    <cellStyle name="Normal 8 2 2 5 2" xfId="2189" xr:uid="{00000000-0005-0000-0000-00002B080000}"/>
    <cellStyle name="Normal 8 2 2 5_Nova Sea" xfId="2190" xr:uid="{00000000-0005-0000-0000-00002C080000}"/>
    <cellStyle name="Normal 8 2 2 6" xfId="2191" xr:uid="{00000000-0005-0000-0000-00002D080000}"/>
    <cellStyle name="Normal 8 2 2 6 2" xfId="2192" xr:uid="{00000000-0005-0000-0000-00002E080000}"/>
    <cellStyle name="Normal 8 2 2 6_Nova Sea" xfId="2193" xr:uid="{00000000-0005-0000-0000-00002F080000}"/>
    <cellStyle name="Normal 8 2 2 7" xfId="2194" xr:uid="{00000000-0005-0000-0000-000030080000}"/>
    <cellStyle name="Normal 8 2 2 8" xfId="2195" xr:uid="{00000000-0005-0000-0000-000031080000}"/>
    <cellStyle name="Normal 8 2 2_2015 BFOREC HFM PLBS" xfId="2196" xr:uid="{00000000-0005-0000-0000-000032080000}"/>
    <cellStyle name="Normal 8 2 3" xfId="2197" xr:uid="{00000000-0005-0000-0000-000033080000}"/>
    <cellStyle name="Normal 8 2 3 2" xfId="2198" xr:uid="{00000000-0005-0000-0000-000034080000}"/>
    <cellStyle name="Normal 8 2 3 2 2" xfId="2199" xr:uid="{00000000-0005-0000-0000-000035080000}"/>
    <cellStyle name="Normal 8 2 3 2 2 2" xfId="2200" xr:uid="{00000000-0005-0000-0000-000036080000}"/>
    <cellStyle name="Normal 8 2 3 2 2_Nova Sea" xfId="2201" xr:uid="{00000000-0005-0000-0000-000037080000}"/>
    <cellStyle name="Normal 8 2 3 2 3" xfId="2202" xr:uid="{00000000-0005-0000-0000-000038080000}"/>
    <cellStyle name="Normal 8 2 3 2_Nova Sea" xfId="2203" xr:uid="{00000000-0005-0000-0000-000039080000}"/>
    <cellStyle name="Normal 8 2 3 3" xfId="2204" xr:uid="{00000000-0005-0000-0000-00003A080000}"/>
    <cellStyle name="Normal 8 2 3 3 2" xfId="2205" xr:uid="{00000000-0005-0000-0000-00003B080000}"/>
    <cellStyle name="Normal 8 2 3 3 2 2" xfId="2206" xr:uid="{00000000-0005-0000-0000-00003C080000}"/>
    <cellStyle name="Normal 8 2 3 3 2_Nova Sea" xfId="2207" xr:uid="{00000000-0005-0000-0000-00003D080000}"/>
    <cellStyle name="Normal 8 2 3 3 3" xfId="2208" xr:uid="{00000000-0005-0000-0000-00003E080000}"/>
    <cellStyle name="Normal 8 2 3 3_Nova Sea" xfId="2209" xr:uid="{00000000-0005-0000-0000-00003F080000}"/>
    <cellStyle name="Normal 8 2 3 4" xfId="2210" xr:uid="{00000000-0005-0000-0000-000040080000}"/>
    <cellStyle name="Normal 8 2 3 4 2" xfId="2211" xr:uid="{00000000-0005-0000-0000-000041080000}"/>
    <cellStyle name="Normal 8 2 3 4_Nova Sea" xfId="2212" xr:uid="{00000000-0005-0000-0000-000042080000}"/>
    <cellStyle name="Normal 8 2 3 5" xfId="2213" xr:uid="{00000000-0005-0000-0000-000043080000}"/>
    <cellStyle name="Normal 8 2 3 5 2" xfId="2214" xr:uid="{00000000-0005-0000-0000-000044080000}"/>
    <cellStyle name="Normal 8 2 3 5_Nova Sea" xfId="2215" xr:uid="{00000000-0005-0000-0000-000045080000}"/>
    <cellStyle name="Normal 8 2 3 6" xfId="2216" xr:uid="{00000000-0005-0000-0000-000046080000}"/>
    <cellStyle name="Normal 8 2 3 7" xfId="2217" xr:uid="{00000000-0005-0000-0000-000047080000}"/>
    <cellStyle name="Normal 8 2 3_2015 BFOREC HFM PLBS" xfId="2218" xr:uid="{00000000-0005-0000-0000-000048080000}"/>
    <cellStyle name="Normal 8 2 4" xfId="2219" xr:uid="{00000000-0005-0000-0000-000049080000}"/>
    <cellStyle name="Normal 8 2 4 2" xfId="2220" xr:uid="{00000000-0005-0000-0000-00004A080000}"/>
    <cellStyle name="Normal 8 2 4 2 2" xfId="2221" xr:uid="{00000000-0005-0000-0000-00004B080000}"/>
    <cellStyle name="Normal 8 2 4 2_Nova Sea" xfId="2222" xr:uid="{00000000-0005-0000-0000-00004C080000}"/>
    <cellStyle name="Normal 8 2 4 3" xfId="2223" xr:uid="{00000000-0005-0000-0000-00004D080000}"/>
    <cellStyle name="Normal 8 2 4_Nova Sea" xfId="2224" xr:uid="{00000000-0005-0000-0000-00004E080000}"/>
    <cellStyle name="Normal 8 2 5" xfId="2225" xr:uid="{00000000-0005-0000-0000-00004F080000}"/>
    <cellStyle name="Normal 8 2 5 2" xfId="2226" xr:uid="{00000000-0005-0000-0000-000050080000}"/>
    <cellStyle name="Normal 8 2 5 2 2" xfId="2227" xr:uid="{00000000-0005-0000-0000-000051080000}"/>
    <cellStyle name="Normal 8 2 5 2_Nova Sea" xfId="2228" xr:uid="{00000000-0005-0000-0000-000052080000}"/>
    <cellStyle name="Normal 8 2 5 3" xfId="2229" xr:uid="{00000000-0005-0000-0000-000053080000}"/>
    <cellStyle name="Normal 8 2 5_Nova Sea" xfId="2230" xr:uid="{00000000-0005-0000-0000-000054080000}"/>
    <cellStyle name="Normal 8 2 6" xfId="2231" xr:uid="{00000000-0005-0000-0000-000055080000}"/>
    <cellStyle name="Normal 8 2 6 2" xfId="2232" xr:uid="{00000000-0005-0000-0000-000056080000}"/>
    <cellStyle name="Normal 8 2 6_Nova Sea" xfId="2233" xr:uid="{00000000-0005-0000-0000-000057080000}"/>
    <cellStyle name="Normal 8 2 7" xfId="2234" xr:uid="{00000000-0005-0000-0000-000058080000}"/>
    <cellStyle name="Normal 8 2 7 2" xfId="2235" xr:uid="{00000000-0005-0000-0000-000059080000}"/>
    <cellStyle name="Normal 8 2 7_Nova Sea" xfId="2236" xr:uid="{00000000-0005-0000-0000-00005A080000}"/>
    <cellStyle name="Normal 8 2 8" xfId="2237" xr:uid="{00000000-0005-0000-0000-00005B080000}"/>
    <cellStyle name="Normal 8 2 9" xfId="2238" xr:uid="{00000000-0005-0000-0000-00005C080000}"/>
    <cellStyle name="Normal 8 2_2015 BFOREC HFM PLBS" xfId="2239" xr:uid="{00000000-0005-0000-0000-00005D080000}"/>
    <cellStyle name="Normal 8 3" xfId="2240" xr:uid="{00000000-0005-0000-0000-00005E080000}"/>
    <cellStyle name="Normal 8 3 2" xfId="2241" xr:uid="{00000000-0005-0000-0000-00005F080000}"/>
    <cellStyle name="Normal 8 3 2 2" xfId="2242" xr:uid="{00000000-0005-0000-0000-000060080000}"/>
    <cellStyle name="Normal 8 3 2 2 2" xfId="2243" xr:uid="{00000000-0005-0000-0000-000061080000}"/>
    <cellStyle name="Normal 8 3 2 2 2 2" xfId="2244" xr:uid="{00000000-0005-0000-0000-000062080000}"/>
    <cellStyle name="Normal 8 3 2 2 2_Nova Sea" xfId="2245" xr:uid="{00000000-0005-0000-0000-000063080000}"/>
    <cellStyle name="Normal 8 3 2 2 3" xfId="2246" xr:uid="{00000000-0005-0000-0000-000064080000}"/>
    <cellStyle name="Normal 8 3 2 2_Nova Sea" xfId="2247" xr:uid="{00000000-0005-0000-0000-000065080000}"/>
    <cellStyle name="Normal 8 3 2 3" xfId="2248" xr:uid="{00000000-0005-0000-0000-000066080000}"/>
    <cellStyle name="Normal 8 3 2 3 2" xfId="2249" xr:uid="{00000000-0005-0000-0000-000067080000}"/>
    <cellStyle name="Normal 8 3 2 3 2 2" xfId="2250" xr:uid="{00000000-0005-0000-0000-000068080000}"/>
    <cellStyle name="Normal 8 3 2 3 2_Nova Sea" xfId="2251" xr:uid="{00000000-0005-0000-0000-000069080000}"/>
    <cellStyle name="Normal 8 3 2 3 3" xfId="2252" xr:uid="{00000000-0005-0000-0000-00006A080000}"/>
    <cellStyle name="Normal 8 3 2 3_Nova Sea" xfId="2253" xr:uid="{00000000-0005-0000-0000-00006B080000}"/>
    <cellStyle name="Normal 8 3 2 4" xfId="2254" xr:uid="{00000000-0005-0000-0000-00006C080000}"/>
    <cellStyle name="Normal 8 3 2 4 2" xfId="2255" xr:uid="{00000000-0005-0000-0000-00006D080000}"/>
    <cellStyle name="Normal 8 3 2 4_Nova Sea" xfId="2256" xr:uid="{00000000-0005-0000-0000-00006E080000}"/>
    <cellStyle name="Normal 8 3 2 5" xfId="2257" xr:uid="{00000000-0005-0000-0000-00006F080000}"/>
    <cellStyle name="Normal 8 3 2 5 2" xfId="2258" xr:uid="{00000000-0005-0000-0000-000070080000}"/>
    <cellStyle name="Normal 8 3 2 5_Nova Sea" xfId="2259" xr:uid="{00000000-0005-0000-0000-000071080000}"/>
    <cellStyle name="Normal 8 3 2 6" xfId="2260" xr:uid="{00000000-0005-0000-0000-000072080000}"/>
    <cellStyle name="Normal 8 3 2 7" xfId="2261" xr:uid="{00000000-0005-0000-0000-000073080000}"/>
    <cellStyle name="Normal 8 3 2_2015 BFOREC HFM PLBS" xfId="2262" xr:uid="{00000000-0005-0000-0000-000074080000}"/>
    <cellStyle name="Normal 8 3 3" xfId="2263" xr:uid="{00000000-0005-0000-0000-000075080000}"/>
    <cellStyle name="Normal 8 3 3 2" xfId="2264" xr:uid="{00000000-0005-0000-0000-000076080000}"/>
    <cellStyle name="Normal 8 3 3 2 2" xfId="2265" xr:uid="{00000000-0005-0000-0000-000077080000}"/>
    <cellStyle name="Normal 8 3 3 2_Nova Sea" xfId="2266" xr:uid="{00000000-0005-0000-0000-000078080000}"/>
    <cellStyle name="Normal 8 3 3 3" xfId="2267" xr:uid="{00000000-0005-0000-0000-000079080000}"/>
    <cellStyle name="Normal 8 3 3_Nova Sea" xfId="2268" xr:uid="{00000000-0005-0000-0000-00007A080000}"/>
    <cellStyle name="Normal 8 3 4" xfId="2269" xr:uid="{00000000-0005-0000-0000-00007B080000}"/>
    <cellStyle name="Normal 8 3 4 2" xfId="2270" xr:uid="{00000000-0005-0000-0000-00007C080000}"/>
    <cellStyle name="Normal 8 3 4 2 2" xfId="2271" xr:uid="{00000000-0005-0000-0000-00007D080000}"/>
    <cellStyle name="Normal 8 3 4 2_Nova Sea" xfId="2272" xr:uid="{00000000-0005-0000-0000-00007E080000}"/>
    <cellStyle name="Normal 8 3 4 3" xfId="2273" xr:uid="{00000000-0005-0000-0000-00007F080000}"/>
    <cellStyle name="Normal 8 3 4_Nova Sea" xfId="2274" xr:uid="{00000000-0005-0000-0000-000080080000}"/>
    <cellStyle name="Normal 8 3 5" xfId="2275" xr:uid="{00000000-0005-0000-0000-000081080000}"/>
    <cellStyle name="Normal 8 3 5 2" xfId="2276" xr:uid="{00000000-0005-0000-0000-000082080000}"/>
    <cellStyle name="Normal 8 3 5_Nova Sea" xfId="2277" xr:uid="{00000000-0005-0000-0000-000083080000}"/>
    <cellStyle name="Normal 8 3 6" xfId="2278" xr:uid="{00000000-0005-0000-0000-000084080000}"/>
    <cellStyle name="Normal 8 3 6 2" xfId="2279" xr:uid="{00000000-0005-0000-0000-000085080000}"/>
    <cellStyle name="Normal 8 3 6_Nova Sea" xfId="2280" xr:uid="{00000000-0005-0000-0000-000086080000}"/>
    <cellStyle name="Normal 8 3 7" xfId="2281" xr:uid="{00000000-0005-0000-0000-000087080000}"/>
    <cellStyle name="Normal 8 3 8" xfId="2282" xr:uid="{00000000-0005-0000-0000-000088080000}"/>
    <cellStyle name="Normal 8 3_2015 BFOREC HFM PLBS" xfId="2283" xr:uid="{00000000-0005-0000-0000-000089080000}"/>
    <cellStyle name="Normal 8 4" xfId="2284" xr:uid="{00000000-0005-0000-0000-00008A080000}"/>
    <cellStyle name="Normal 8 4 2" xfId="2285" xr:uid="{00000000-0005-0000-0000-00008B080000}"/>
    <cellStyle name="Normal 8 4 2 2" xfId="2286" xr:uid="{00000000-0005-0000-0000-00008C080000}"/>
    <cellStyle name="Normal 8 4 2 2 2" xfId="2287" xr:uid="{00000000-0005-0000-0000-00008D080000}"/>
    <cellStyle name="Normal 8 4 2 2_Nova Sea" xfId="2288" xr:uid="{00000000-0005-0000-0000-00008E080000}"/>
    <cellStyle name="Normal 8 4 2 3" xfId="2289" xr:uid="{00000000-0005-0000-0000-00008F080000}"/>
    <cellStyle name="Normal 8 4 2_Nova Sea" xfId="2290" xr:uid="{00000000-0005-0000-0000-000090080000}"/>
    <cellStyle name="Normal 8 4 3" xfId="2291" xr:uid="{00000000-0005-0000-0000-000091080000}"/>
    <cellStyle name="Normal 8 4 3 2" xfId="2292" xr:uid="{00000000-0005-0000-0000-000092080000}"/>
    <cellStyle name="Normal 8 4 3 2 2" xfId="2293" xr:uid="{00000000-0005-0000-0000-000093080000}"/>
    <cellStyle name="Normal 8 4 3 2_Nova Sea" xfId="2294" xr:uid="{00000000-0005-0000-0000-000094080000}"/>
    <cellStyle name="Normal 8 4 3 3" xfId="2295" xr:uid="{00000000-0005-0000-0000-000095080000}"/>
    <cellStyle name="Normal 8 4 3_Nova Sea" xfId="2296" xr:uid="{00000000-0005-0000-0000-000096080000}"/>
    <cellStyle name="Normal 8 4 4" xfId="2297" xr:uid="{00000000-0005-0000-0000-000097080000}"/>
    <cellStyle name="Normal 8 4 4 2" xfId="2298" xr:uid="{00000000-0005-0000-0000-000098080000}"/>
    <cellStyle name="Normal 8 4 4_Nova Sea" xfId="2299" xr:uid="{00000000-0005-0000-0000-000099080000}"/>
    <cellStyle name="Normal 8 4 5" xfId="2300" xr:uid="{00000000-0005-0000-0000-00009A080000}"/>
    <cellStyle name="Normal 8 4 5 2" xfId="2301" xr:uid="{00000000-0005-0000-0000-00009B080000}"/>
    <cellStyle name="Normal 8 4 5_Nova Sea" xfId="2302" xr:uid="{00000000-0005-0000-0000-00009C080000}"/>
    <cellStyle name="Normal 8 4 6" xfId="2303" xr:uid="{00000000-0005-0000-0000-00009D080000}"/>
    <cellStyle name="Normal 8 4 7" xfId="2304" xr:uid="{00000000-0005-0000-0000-00009E080000}"/>
    <cellStyle name="Normal 8 4_2015 BFOREC HFM PLBS" xfId="2305" xr:uid="{00000000-0005-0000-0000-00009F080000}"/>
    <cellStyle name="Normal 8 5" xfId="2306" xr:uid="{00000000-0005-0000-0000-0000A0080000}"/>
    <cellStyle name="Normal 8 5 2" xfId="2307" xr:uid="{00000000-0005-0000-0000-0000A1080000}"/>
    <cellStyle name="Normal 8 5 2 2" xfId="2308" xr:uid="{00000000-0005-0000-0000-0000A2080000}"/>
    <cellStyle name="Normal 8 5 2 2 2" xfId="2309" xr:uid="{00000000-0005-0000-0000-0000A3080000}"/>
    <cellStyle name="Normal 8 5 2 2_Nova Sea" xfId="2310" xr:uid="{00000000-0005-0000-0000-0000A4080000}"/>
    <cellStyle name="Normal 8 5 2 3" xfId="2311" xr:uid="{00000000-0005-0000-0000-0000A5080000}"/>
    <cellStyle name="Normal 8 5 2_Nova Sea" xfId="2312" xr:uid="{00000000-0005-0000-0000-0000A6080000}"/>
    <cellStyle name="Normal 8 5 3" xfId="2313" xr:uid="{00000000-0005-0000-0000-0000A7080000}"/>
    <cellStyle name="Normal 8 5 3 2" xfId="2314" xr:uid="{00000000-0005-0000-0000-0000A8080000}"/>
    <cellStyle name="Normal 8 5 3 2 2" xfId="2315" xr:uid="{00000000-0005-0000-0000-0000A9080000}"/>
    <cellStyle name="Normal 8 5 3 2_Nova Sea" xfId="2316" xr:uid="{00000000-0005-0000-0000-0000AA080000}"/>
    <cellStyle name="Normal 8 5 3 3" xfId="2317" xr:uid="{00000000-0005-0000-0000-0000AB080000}"/>
    <cellStyle name="Normal 8 5 3_Nova Sea" xfId="2318" xr:uid="{00000000-0005-0000-0000-0000AC080000}"/>
    <cellStyle name="Normal 8 5 4" xfId="2319" xr:uid="{00000000-0005-0000-0000-0000AD080000}"/>
    <cellStyle name="Normal 8 5 4 2" xfId="2320" xr:uid="{00000000-0005-0000-0000-0000AE080000}"/>
    <cellStyle name="Normal 8 5 4_Nova Sea" xfId="2321" xr:uid="{00000000-0005-0000-0000-0000AF080000}"/>
    <cellStyle name="Normal 8 5 5" xfId="2322" xr:uid="{00000000-0005-0000-0000-0000B0080000}"/>
    <cellStyle name="Normal 8 5 5 2" xfId="2323" xr:uid="{00000000-0005-0000-0000-0000B1080000}"/>
    <cellStyle name="Normal 8 5 5_Nova Sea" xfId="2324" xr:uid="{00000000-0005-0000-0000-0000B2080000}"/>
    <cellStyle name="Normal 8 5 6" xfId="2325" xr:uid="{00000000-0005-0000-0000-0000B3080000}"/>
    <cellStyle name="Normal 8 5_2015 BFOREC HFM PLBS" xfId="2326" xr:uid="{00000000-0005-0000-0000-0000B4080000}"/>
    <cellStyle name="Normal 8 6" xfId="2327" xr:uid="{00000000-0005-0000-0000-0000B5080000}"/>
    <cellStyle name="Normal 8 7" xfId="2328" xr:uid="{00000000-0005-0000-0000-0000B6080000}"/>
    <cellStyle name="Normal 8 8" xfId="2329" xr:uid="{00000000-0005-0000-0000-0000B7080000}"/>
    <cellStyle name="Normal 8 9" xfId="2330" xr:uid="{00000000-0005-0000-0000-0000B8080000}"/>
    <cellStyle name="Normal 8_ACT FC 2013" xfId="2331" xr:uid="{00000000-0005-0000-0000-0000B9080000}"/>
    <cellStyle name="Normal 9" xfId="396" xr:uid="{00000000-0005-0000-0000-0000BA080000}"/>
    <cellStyle name="Normal 9 2" xfId="491" xr:uid="{00000000-0005-0000-0000-0000BB080000}"/>
    <cellStyle name="Normal 9 2 2" xfId="2332" xr:uid="{00000000-0005-0000-0000-0000BC080000}"/>
    <cellStyle name="Normal 9 2 2 2" xfId="2333" xr:uid="{00000000-0005-0000-0000-0000BD080000}"/>
    <cellStyle name="Normal 9 2 2 2 2" xfId="2334" xr:uid="{00000000-0005-0000-0000-0000BE080000}"/>
    <cellStyle name="Normal 9 2 2 2 2 2" xfId="2335" xr:uid="{00000000-0005-0000-0000-0000BF080000}"/>
    <cellStyle name="Normal 9 2 2 2 2 2 2" xfId="2336" xr:uid="{00000000-0005-0000-0000-0000C0080000}"/>
    <cellStyle name="Normal 9 2 2 2 2 2_Nova Sea" xfId="2337" xr:uid="{00000000-0005-0000-0000-0000C1080000}"/>
    <cellStyle name="Normal 9 2 2 2 2 3" xfId="2338" xr:uid="{00000000-0005-0000-0000-0000C2080000}"/>
    <cellStyle name="Normal 9 2 2 2 2_Nova Sea" xfId="2339" xr:uid="{00000000-0005-0000-0000-0000C3080000}"/>
    <cellStyle name="Normal 9 2 2 2 3" xfId="2340" xr:uid="{00000000-0005-0000-0000-0000C4080000}"/>
    <cellStyle name="Normal 9 2 2 2 3 2" xfId="2341" xr:uid="{00000000-0005-0000-0000-0000C5080000}"/>
    <cellStyle name="Normal 9 2 2 2 3 2 2" xfId="2342" xr:uid="{00000000-0005-0000-0000-0000C6080000}"/>
    <cellStyle name="Normal 9 2 2 2 3 2_Nova Sea" xfId="2343" xr:uid="{00000000-0005-0000-0000-0000C7080000}"/>
    <cellStyle name="Normal 9 2 2 2 3 3" xfId="2344" xr:uid="{00000000-0005-0000-0000-0000C8080000}"/>
    <cellStyle name="Normal 9 2 2 2 3_Nova Sea" xfId="2345" xr:uid="{00000000-0005-0000-0000-0000C9080000}"/>
    <cellStyle name="Normal 9 2 2 2 4" xfId="2346" xr:uid="{00000000-0005-0000-0000-0000CA080000}"/>
    <cellStyle name="Normal 9 2 2 2 4 2" xfId="2347" xr:uid="{00000000-0005-0000-0000-0000CB080000}"/>
    <cellStyle name="Normal 9 2 2 2 4_Nova Sea" xfId="2348" xr:uid="{00000000-0005-0000-0000-0000CC080000}"/>
    <cellStyle name="Normal 9 2 2 2 5" xfId="2349" xr:uid="{00000000-0005-0000-0000-0000CD080000}"/>
    <cellStyle name="Normal 9 2 2 2 5 2" xfId="2350" xr:uid="{00000000-0005-0000-0000-0000CE080000}"/>
    <cellStyle name="Normal 9 2 2 2 5_Nova Sea" xfId="2351" xr:uid="{00000000-0005-0000-0000-0000CF080000}"/>
    <cellStyle name="Normal 9 2 2 2 6" xfId="2352" xr:uid="{00000000-0005-0000-0000-0000D0080000}"/>
    <cellStyle name="Normal 9 2 2 2 7" xfId="2353" xr:uid="{00000000-0005-0000-0000-0000D1080000}"/>
    <cellStyle name="Normal 9 2 2 2_2015 BFOREC HFM PLBS" xfId="2354" xr:uid="{00000000-0005-0000-0000-0000D2080000}"/>
    <cellStyle name="Normal 9 2 2 3" xfId="2355" xr:uid="{00000000-0005-0000-0000-0000D3080000}"/>
    <cellStyle name="Normal 9 2 2 3 2" xfId="2356" xr:uid="{00000000-0005-0000-0000-0000D4080000}"/>
    <cellStyle name="Normal 9 2 2 3 2 2" xfId="2357" xr:uid="{00000000-0005-0000-0000-0000D5080000}"/>
    <cellStyle name="Normal 9 2 2 3 2_Nova Sea" xfId="2358" xr:uid="{00000000-0005-0000-0000-0000D6080000}"/>
    <cellStyle name="Normal 9 2 2 3 3" xfId="2359" xr:uid="{00000000-0005-0000-0000-0000D7080000}"/>
    <cellStyle name="Normal 9 2 2 3_Nova Sea" xfId="2360" xr:uid="{00000000-0005-0000-0000-0000D8080000}"/>
    <cellStyle name="Normal 9 2 2 4" xfId="2361" xr:uid="{00000000-0005-0000-0000-0000D9080000}"/>
    <cellStyle name="Normal 9 2 2 4 2" xfId="2362" xr:uid="{00000000-0005-0000-0000-0000DA080000}"/>
    <cellStyle name="Normal 9 2 2 4 2 2" xfId="2363" xr:uid="{00000000-0005-0000-0000-0000DB080000}"/>
    <cellStyle name="Normal 9 2 2 4 2_Nova Sea" xfId="2364" xr:uid="{00000000-0005-0000-0000-0000DC080000}"/>
    <cellStyle name="Normal 9 2 2 4 3" xfId="2365" xr:uid="{00000000-0005-0000-0000-0000DD080000}"/>
    <cellStyle name="Normal 9 2 2 4_Nova Sea" xfId="2366" xr:uid="{00000000-0005-0000-0000-0000DE080000}"/>
    <cellStyle name="Normal 9 2 2 5" xfId="2367" xr:uid="{00000000-0005-0000-0000-0000DF080000}"/>
    <cellStyle name="Normal 9 2 2 5 2" xfId="2368" xr:uid="{00000000-0005-0000-0000-0000E0080000}"/>
    <cellStyle name="Normal 9 2 2 5_Nova Sea" xfId="2369" xr:uid="{00000000-0005-0000-0000-0000E1080000}"/>
    <cellStyle name="Normal 9 2 2 6" xfId="2370" xr:uid="{00000000-0005-0000-0000-0000E2080000}"/>
    <cellStyle name="Normal 9 2 2 6 2" xfId="2371" xr:uid="{00000000-0005-0000-0000-0000E3080000}"/>
    <cellStyle name="Normal 9 2 2 6_Nova Sea" xfId="2372" xr:uid="{00000000-0005-0000-0000-0000E4080000}"/>
    <cellStyle name="Normal 9 2 2 7" xfId="2373" xr:uid="{00000000-0005-0000-0000-0000E5080000}"/>
    <cellStyle name="Normal 9 2 2 8" xfId="2374" xr:uid="{00000000-0005-0000-0000-0000E6080000}"/>
    <cellStyle name="Normal 9 2 2_2015 BFOREC HFM PLBS" xfId="2375" xr:uid="{00000000-0005-0000-0000-0000E7080000}"/>
    <cellStyle name="Normal 9 2 3" xfId="2376" xr:uid="{00000000-0005-0000-0000-0000E8080000}"/>
    <cellStyle name="Normal 9 2 3 2" xfId="2377" xr:uid="{00000000-0005-0000-0000-0000E9080000}"/>
    <cellStyle name="Normal 9 2 3 2 2" xfId="2378" xr:uid="{00000000-0005-0000-0000-0000EA080000}"/>
    <cellStyle name="Normal 9 2 3 2 2 2" xfId="2379" xr:uid="{00000000-0005-0000-0000-0000EB080000}"/>
    <cellStyle name="Normal 9 2 3 2 2_Nova Sea" xfId="2380" xr:uid="{00000000-0005-0000-0000-0000EC080000}"/>
    <cellStyle name="Normal 9 2 3 2 3" xfId="2381" xr:uid="{00000000-0005-0000-0000-0000ED080000}"/>
    <cellStyle name="Normal 9 2 3 2_Nova Sea" xfId="2382" xr:uid="{00000000-0005-0000-0000-0000EE080000}"/>
    <cellStyle name="Normal 9 2 3 3" xfId="2383" xr:uid="{00000000-0005-0000-0000-0000EF080000}"/>
    <cellStyle name="Normal 9 2 3 3 2" xfId="2384" xr:uid="{00000000-0005-0000-0000-0000F0080000}"/>
    <cellStyle name="Normal 9 2 3 3 2 2" xfId="2385" xr:uid="{00000000-0005-0000-0000-0000F1080000}"/>
    <cellStyle name="Normal 9 2 3 3 2_Nova Sea" xfId="2386" xr:uid="{00000000-0005-0000-0000-0000F2080000}"/>
    <cellStyle name="Normal 9 2 3 3 3" xfId="2387" xr:uid="{00000000-0005-0000-0000-0000F3080000}"/>
    <cellStyle name="Normal 9 2 3 3_Nova Sea" xfId="2388" xr:uid="{00000000-0005-0000-0000-0000F4080000}"/>
    <cellStyle name="Normal 9 2 3 4" xfId="2389" xr:uid="{00000000-0005-0000-0000-0000F5080000}"/>
    <cellStyle name="Normal 9 2 3 4 2" xfId="2390" xr:uid="{00000000-0005-0000-0000-0000F6080000}"/>
    <cellStyle name="Normal 9 2 3 4_Nova Sea" xfId="2391" xr:uid="{00000000-0005-0000-0000-0000F7080000}"/>
    <cellStyle name="Normal 9 2 3 5" xfId="2392" xr:uid="{00000000-0005-0000-0000-0000F8080000}"/>
    <cellStyle name="Normal 9 2 3 5 2" xfId="2393" xr:uid="{00000000-0005-0000-0000-0000F9080000}"/>
    <cellStyle name="Normal 9 2 3 5_Nova Sea" xfId="2394" xr:uid="{00000000-0005-0000-0000-0000FA080000}"/>
    <cellStyle name="Normal 9 2 3 6" xfId="2395" xr:uid="{00000000-0005-0000-0000-0000FB080000}"/>
    <cellStyle name="Normal 9 2 3 7" xfId="2396" xr:uid="{00000000-0005-0000-0000-0000FC080000}"/>
    <cellStyle name="Normal 9 2 3_2015 BFOREC HFM PLBS" xfId="2397" xr:uid="{00000000-0005-0000-0000-0000FD080000}"/>
    <cellStyle name="Normal 9 2 4" xfId="2398" xr:uid="{00000000-0005-0000-0000-0000FE080000}"/>
    <cellStyle name="Normal 9 2 4 2" xfId="2399" xr:uid="{00000000-0005-0000-0000-0000FF080000}"/>
    <cellStyle name="Normal 9 2 4 2 2" xfId="2400" xr:uid="{00000000-0005-0000-0000-000000090000}"/>
    <cellStyle name="Normal 9 2 4 2_Nova Sea" xfId="2401" xr:uid="{00000000-0005-0000-0000-000001090000}"/>
    <cellStyle name="Normal 9 2 4 3" xfId="2402" xr:uid="{00000000-0005-0000-0000-000002090000}"/>
    <cellStyle name="Normal 9 2 4_Nova Sea" xfId="2403" xr:uid="{00000000-0005-0000-0000-000003090000}"/>
    <cellStyle name="Normal 9 2 5" xfId="2404" xr:uid="{00000000-0005-0000-0000-000004090000}"/>
    <cellStyle name="Normal 9 2 5 2" xfId="2405" xr:uid="{00000000-0005-0000-0000-000005090000}"/>
    <cellStyle name="Normal 9 2 5 2 2" xfId="2406" xr:uid="{00000000-0005-0000-0000-000006090000}"/>
    <cellStyle name="Normal 9 2 5 2_Nova Sea" xfId="2407" xr:uid="{00000000-0005-0000-0000-000007090000}"/>
    <cellStyle name="Normal 9 2 5 3" xfId="2408" xr:uid="{00000000-0005-0000-0000-000008090000}"/>
    <cellStyle name="Normal 9 2 5_Nova Sea" xfId="2409" xr:uid="{00000000-0005-0000-0000-000009090000}"/>
    <cellStyle name="Normal 9 2 6" xfId="2410" xr:uid="{00000000-0005-0000-0000-00000A090000}"/>
    <cellStyle name="Normal 9 2 6 2" xfId="2411" xr:uid="{00000000-0005-0000-0000-00000B090000}"/>
    <cellStyle name="Normal 9 2 6_Nova Sea" xfId="2412" xr:uid="{00000000-0005-0000-0000-00000C090000}"/>
    <cellStyle name="Normal 9 2 7" xfId="2413" xr:uid="{00000000-0005-0000-0000-00000D090000}"/>
    <cellStyle name="Normal 9 2 7 2" xfId="2414" xr:uid="{00000000-0005-0000-0000-00000E090000}"/>
    <cellStyle name="Normal 9 2 7_Nova Sea" xfId="2415" xr:uid="{00000000-0005-0000-0000-00000F090000}"/>
    <cellStyle name="Normal 9 2 8" xfId="2416" xr:uid="{00000000-0005-0000-0000-000010090000}"/>
    <cellStyle name="Normal 9 2 9" xfId="2417" xr:uid="{00000000-0005-0000-0000-000011090000}"/>
    <cellStyle name="Normal 9 2_2015 BFOREC HFM PLBS" xfId="2418" xr:uid="{00000000-0005-0000-0000-000012090000}"/>
    <cellStyle name="Normal 9 3" xfId="2419" xr:uid="{00000000-0005-0000-0000-000013090000}"/>
    <cellStyle name="Normal 9 3 2" xfId="2420" xr:uid="{00000000-0005-0000-0000-000014090000}"/>
    <cellStyle name="Normal 9 3 2 2" xfId="2421" xr:uid="{00000000-0005-0000-0000-000015090000}"/>
    <cellStyle name="Normal 9 3 2 2 2" xfId="2422" xr:uid="{00000000-0005-0000-0000-000016090000}"/>
    <cellStyle name="Normal 9 3 2 2 2 2" xfId="2423" xr:uid="{00000000-0005-0000-0000-000017090000}"/>
    <cellStyle name="Normal 9 3 2 2 2_Nova Sea" xfId="2424" xr:uid="{00000000-0005-0000-0000-000018090000}"/>
    <cellStyle name="Normal 9 3 2 2 3" xfId="2425" xr:uid="{00000000-0005-0000-0000-000019090000}"/>
    <cellStyle name="Normal 9 3 2 2_Nova Sea" xfId="2426" xr:uid="{00000000-0005-0000-0000-00001A090000}"/>
    <cellStyle name="Normal 9 3 2 3" xfId="2427" xr:uid="{00000000-0005-0000-0000-00001B090000}"/>
    <cellStyle name="Normal 9 3 2 3 2" xfId="2428" xr:uid="{00000000-0005-0000-0000-00001C090000}"/>
    <cellStyle name="Normal 9 3 2 3 2 2" xfId="2429" xr:uid="{00000000-0005-0000-0000-00001D090000}"/>
    <cellStyle name="Normal 9 3 2 3 2_Nova Sea" xfId="2430" xr:uid="{00000000-0005-0000-0000-00001E090000}"/>
    <cellStyle name="Normal 9 3 2 3 3" xfId="2431" xr:uid="{00000000-0005-0000-0000-00001F090000}"/>
    <cellStyle name="Normal 9 3 2 3_Nova Sea" xfId="2432" xr:uid="{00000000-0005-0000-0000-000020090000}"/>
    <cellStyle name="Normal 9 3 2 4" xfId="2433" xr:uid="{00000000-0005-0000-0000-000021090000}"/>
    <cellStyle name="Normal 9 3 2 4 2" xfId="2434" xr:uid="{00000000-0005-0000-0000-000022090000}"/>
    <cellStyle name="Normal 9 3 2 4_Nova Sea" xfId="2435" xr:uid="{00000000-0005-0000-0000-000023090000}"/>
    <cellStyle name="Normal 9 3 2 5" xfId="2436" xr:uid="{00000000-0005-0000-0000-000024090000}"/>
    <cellStyle name="Normal 9 3 2 5 2" xfId="2437" xr:uid="{00000000-0005-0000-0000-000025090000}"/>
    <cellStyle name="Normal 9 3 2 5_Nova Sea" xfId="2438" xr:uid="{00000000-0005-0000-0000-000026090000}"/>
    <cellStyle name="Normal 9 3 2 6" xfId="2439" xr:uid="{00000000-0005-0000-0000-000027090000}"/>
    <cellStyle name="Normal 9 3 2 7" xfId="2440" xr:uid="{00000000-0005-0000-0000-000028090000}"/>
    <cellStyle name="Normal 9 3 2_2015 BFOREC HFM PLBS" xfId="2441" xr:uid="{00000000-0005-0000-0000-000029090000}"/>
    <cellStyle name="Normal 9 3 3" xfId="2442" xr:uid="{00000000-0005-0000-0000-00002A090000}"/>
    <cellStyle name="Normal 9 3 3 2" xfId="2443" xr:uid="{00000000-0005-0000-0000-00002B090000}"/>
    <cellStyle name="Normal 9 3 3 2 2" xfId="2444" xr:uid="{00000000-0005-0000-0000-00002C090000}"/>
    <cellStyle name="Normal 9 3 3 2_Nova Sea" xfId="2445" xr:uid="{00000000-0005-0000-0000-00002D090000}"/>
    <cellStyle name="Normal 9 3 3 3" xfId="2446" xr:uid="{00000000-0005-0000-0000-00002E090000}"/>
    <cellStyle name="Normal 9 3 3_Nova Sea" xfId="2447" xr:uid="{00000000-0005-0000-0000-00002F090000}"/>
    <cellStyle name="Normal 9 3 4" xfId="2448" xr:uid="{00000000-0005-0000-0000-000030090000}"/>
    <cellStyle name="Normal 9 3 4 2" xfId="2449" xr:uid="{00000000-0005-0000-0000-000031090000}"/>
    <cellStyle name="Normal 9 3 4 2 2" xfId="2450" xr:uid="{00000000-0005-0000-0000-000032090000}"/>
    <cellStyle name="Normal 9 3 4 2_Nova Sea" xfId="2451" xr:uid="{00000000-0005-0000-0000-000033090000}"/>
    <cellStyle name="Normal 9 3 4 3" xfId="2452" xr:uid="{00000000-0005-0000-0000-000034090000}"/>
    <cellStyle name="Normal 9 3 4_Nova Sea" xfId="2453" xr:uid="{00000000-0005-0000-0000-000035090000}"/>
    <cellStyle name="Normal 9 3 5" xfId="2454" xr:uid="{00000000-0005-0000-0000-000036090000}"/>
    <cellStyle name="Normal 9 3 5 2" xfId="2455" xr:uid="{00000000-0005-0000-0000-000037090000}"/>
    <cellStyle name="Normal 9 3 5_Nova Sea" xfId="2456" xr:uid="{00000000-0005-0000-0000-000038090000}"/>
    <cellStyle name="Normal 9 3 6" xfId="2457" xr:uid="{00000000-0005-0000-0000-000039090000}"/>
    <cellStyle name="Normal 9 3 6 2" xfId="2458" xr:uid="{00000000-0005-0000-0000-00003A090000}"/>
    <cellStyle name="Normal 9 3 6_Nova Sea" xfId="2459" xr:uid="{00000000-0005-0000-0000-00003B090000}"/>
    <cellStyle name="Normal 9 3 7" xfId="2460" xr:uid="{00000000-0005-0000-0000-00003C090000}"/>
    <cellStyle name="Normal 9 3 8" xfId="2461" xr:uid="{00000000-0005-0000-0000-00003D090000}"/>
    <cellStyle name="Normal 9 3_2015 BFOREC HFM PLBS" xfId="2462" xr:uid="{00000000-0005-0000-0000-00003E090000}"/>
    <cellStyle name="Normal 9 4" xfId="2463" xr:uid="{00000000-0005-0000-0000-00003F090000}"/>
    <cellStyle name="Normal 9 4 2" xfId="2464" xr:uid="{00000000-0005-0000-0000-000040090000}"/>
    <cellStyle name="Normal 9 4 2 2" xfId="2465" xr:uid="{00000000-0005-0000-0000-000041090000}"/>
    <cellStyle name="Normal 9 4 2 2 2" xfId="2466" xr:uid="{00000000-0005-0000-0000-000042090000}"/>
    <cellStyle name="Normal 9 4 2 2_Nova Sea" xfId="2467" xr:uid="{00000000-0005-0000-0000-000043090000}"/>
    <cellStyle name="Normal 9 4 2 3" xfId="2468" xr:uid="{00000000-0005-0000-0000-000044090000}"/>
    <cellStyle name="Normal 9 4 2_Nova Sea" xfId="2469" xr:uid="{00000000-0005-0000-0000-000045090000}"/>
    <cellStyle name="Normal 9 4 3" xfId="2470" xr:uid="{00000000-0005-0000-0000-000046090000}"/>
    <cellStyle name="Normal 9 4 3 2" xfId="2471" xr:uid="{00000000-0005-0000-0000-000047090000}"/>
    <cellStyle name="Normal 9 4 3 2 2" xfId="2472" xr:uid="{00000000-0005-0000-0000-000048090000}"/>
    <cellStyle name="Normal 9 4 3 2_Nova Sea" xfId="2473" xr:uid="{00000000-0005-0000-0000-000049090000}"/>
    <cellStyle name="Normal 9 4 3 3" xfId="2474" xr:uid="{00000000-0005-0000-0000-00004A090000}"/>
    <cellStyle name="Normal 9 4 3_Nova Sea" xfId="2475" xr:uid="{00000000-0005-0000-0000-00004B090000}"/>
    <cellStyle name="Normal 9 4 4" xfId="2476" xr:uid="{00000000-0005-0000-0000-00004C090000}"/>
    <cellStyle name="Normal 9 4 4 2" xfId="2477" xr:uid="{00000000-0005-0000-0000-00004D090000}"/>
    <cellStyle name="Normal 9 4 4_Nova Sea" xfId="2478" xr:uid="{00000000-0005-0000-0000-00004E090000}"/>
    <cellStyle name="Normal 9 4 5" xfId="2479" xr:uid="{00000000-0005-0000-0000-00004F090000}"/>
    <cellStyle name="Normal 9 4 5 2" xfId="2480" xr:uid="{00000000-0005-0000-0000-000050090000}"/>
    <cellStyle name="Normal 9 4 5_Nova Sea" xfId="2481" xr:uid="{00000000-0005-0000-0000-000051090000}"/>
    <cellStyle name="Normal 9 4 6" xfId="2482" xr:uid="{00000000-0005-0000-0000-000052090000}"/>
    <cellStyle name="Normal 9 4 7" xfId="2483" xr:uid="{00000000-0005-0000-0000-000053090000}"/>
    <cellStyle name="Normal 9 4_2015 BFOREC HFM PLBS" xfId="2484" xr:uid="{00000000-0005-0000-0000-000054090000}"/>
    <cellStyle name="Normal 9_ACT FC 2013" xfId="2485" xr:uid="{00000000-0005-0000-0000-000055090000}"/>
    <cellStyle name="Normal2" xfId="344" xr:uid="{00000000-0005-0000-0000-000056090000}"/>
    <cellStyle name="Normale_INVENTARIO AL 31.12.99 Con composizioni2BUSSI" xfId="345" xr:uid="{00000000-0005-0000-0000-000057090000}"/>
    <cellStyle name="Notas" xfId="2486" xr:uid="{00000000-0005-0000-0000-000058090000}"/>
    <cellStyle name="Notas 2" xfId="2487" xr:uid="{00000000-0005-0000-0000-000059090000}"/>
    <cellStyle name="Notas 3" xfId="2488" xr:uid="{00000000-0005-0000-0000-00005A090000}"/>
    <cellStyle name="Note 2" xfId="500" xr:uid="{00000000-0005-0000-0000-00005B090000}"/>
    <cellStyle name="Note 2 2" xfId="2489" xr:uid="{00000000-0005-0000-0000-00005C090000}"/>
    <cellStyle name="Note 3" xfId="457" xr:uid="{00000000-0005-0000-0000-00005D090000}"/>
    <cellStyle name="Note 4" xfId="2490" xr:uid="{00000000-0005-0000-0000-00005E090000}"/>
    <cellStyle name="Note 4 2" xfId="2491" xr:uid="{00000000-0005-0000-0000-00005F090000}"/>
    <cellStyle name="Note 4 2 2" xfId="2492" xr:uid="{00000000-0005-0000-0000-000060090000}"/>
    <cellStyle name="Note 4 2 2 2" xfId="2493" xr:uid="{00000000-0005-0000-0000-000061090000}"/>
    <cellStyle name="Note 4 2 2_Nova Sea" xfId="2494" xr:uid="{00000000-0005-0000-0000-000062090000}"/>
    <cellStyle name="Note 4 2 3" xfId="2495" xr:uid="{00000000-0005-0000-0000-000063090000}"/>
    <cellStyle name="Note 4 2_Nova Sea" xfId="2496" xr:uid="{00000000-0005-0000-0000-000064090000}"/>
    <cellStyle name="Note 4 3" xfId="2497" xr:uid="{00000000-0005-0000-0000-000065090000}"/>
    <cellStyle name="Note 4 3 2" xfId="2498" xr:uid="{00000000-0005-0000-0000-000066090000}"/>
    <cellStyle name="Note 4 3 2 2" xfId="2499" xr:uid="{00000000-0005-0000-0000-000067090000}"/>
    <cellStyle name="Note 4 3 2_Nova Sea" xfId="2500" xr:uid="{00000000-0005-0000-0000-000068090000}"/>
    <cellStyle name="Note 4 3 3" xfId="2501" xr:uid="{00000000-0005-0000-0000-000069090000}"/>
    <cellStyle name="Note 4 3_Nova Sea" xfId="2502" xr:uid="{00000000-0005-0000-0000-00006A090000}"/>
    <cellStyle name="Note 4 4" xfId="2503" xr:uid="{00000000-0005-0000-0000-00006B090000}"/>
    <cellStyle name="Note 4 4 2" xfId="2504" xr:uid="{00000000-0005-0000-0000-00006C090000}"/>
    <cellStyle name="Note 4 4_Nova Sea" xfId="2505" xr:uid="{00000000-0005-0000-0000-00006D090000}"/>
    <cellStyle name="Note 4 5" xfId="2506" xr:uid="{00000000-0005-0000-0000-00006E090000}"/>
    <cellStyle name="Note 4 5 2" xfId="2507" xr:uid="{00000000-0005-0000-0000-00006F090000}"/>
    <cellStyle name="Note 4 5_Nova Sea" xfId="2508" xr:uid="{00000000-0005-0000-0000-000070090000}"/>
    <cellStyle name="Note 4 6" xfId="2509" xr:uid="{00000000-0005-0000-0000-000071090000}"/>
    <cellStyle name="Note 4 7" xfId="2510" xr:uid="{00000000-0005-0000-0000-000072090000}"/>
    <cellStyle name="Note 4_Nova Sea" xfId="2511" xr:uid="{00000000-0005-0000-0000-000073090000}"/>
    <cellStyle name="Note 5" xfId="2512" xr:uid="{00000000-0005-0000-0000-000074090000}"/>
    <cellStyle name="Nøytral" xfId="2513" xr:uid="{00000000-0005-0000-0000-000075090000}"/>
    <cellStyle name="Output 2" xfId="501" xr:uid="{00000000-0005-0000-0000-000076090000}"/>
    <cellStyle name="Output 3" xfId="458" xr:uid="{00000000-0005-0000-0000-000077090000}"/>
    <cellStyle name="Output 4" xfId="2514" xr:uid="{00000000-0005-0000-0000-000078090000}"/>
    <cellStyle name="Overskrift 1" xfId="2515" xr:uid="{00000000-0005-0000-0000-000079090000}"/>
    <cellStyle name="Overskrift 2" xfId="2516" xr:uid="{00000000-0005-0000-0000-00007A090000}"/>
    <cellStyle name="Overskrift 3" xfId="2517" xr:uid="{00000000-0005-0000-0000-00007B090000}"/>
    <cellStyle name="Overskrift 4" xfId="2518" xr:uid="{00000000-0005-0000-0000-00007C090000}"/>
    <cellStyle name="Page Title (Blue/Gray)" xfId="346" xr:uid="{00000000-0005-0000-0000-00007D090000}"/>
    <cellStyle name="Percent [2]" xfId="347" xr:uid="{00000000-0005-0000-0000-00007E090000}"/>
    <cellStyle name="Percent 10" xfId="403" xr:uid="{00000000-0005-0000-0000-00007F090000}"/>
    <cellStyle name="Percent 11" xfId="406" xr:uid="{00000000-0005-0000-0000-000080090000}"/>
    <cellStyle name="Percent 12" xfId="409" xr:uid="{00000000-0005-0000-0000-000081090000}"/>
    <cellStyle name="Percent 13" xfId="412" xr:uid="{00000000-0005-0000-0000-000082090000}"/>
    <cellStyle name="Percent 14" xfId="415" xr:uid="{00000000-0005-0000-0000-000083090000}"/>
    <cellStyle name="Percent 15" xfId="418" xr:uid="{00000000-0005-0000-0000-000084090000}"/>
    <cellStyle name="Percent 16" xfId="420" xr:uid="{00000000-0005-0000-0000-000085090000}"/>
    <cellStyle name="Percent 17" xfId="487" xr:uid="{00000000-0005-0000-0000-000086090000}"/>
    <cellStyle name="Percent 18" xfId="507" xr:uid="{00000000-0005-0000-0000-000087090000}"/>
    <cellStyle name="Percent 19" xfId="482" xr:uid="{00000000-0005-0000-0000-000088090000}"/>
    <cellStyle name="Percent 2" xfId="2" xr:uid="{00000000-0005-0000-0000-000089090000}"/>
    <cellStyle name="Percent 2 2" xfId="3" xr:uid="{00000000-0005-0000-0000-00008A090000}"/>
    <cellStyle name="Percent 2 2 2" xfId="2519" xr:uid="{00000000-0005-0000-0000-00008B090000}"/>
    <cellStyle name="Percent 2 3" xfId="2520" xr:uid="{00000000-0005-0000-0000-00008C090000}"/>
    <cellStyle name="Percent 2 4" xfId="2521" xr:uid="{00000000-0005-0000-0000-00008D090000}"/>
    <cellStyle name="Percent 2 5" xfId="2522" xr:uid="{00000000-0005-0000-0000-00008E090000}"/>
    <cellStyle name="Percent 20" xfId="503" xr:uid="{00000000-0005-0000-0000-00008F090000}"/>
    <cellStyle name="Percent 21" xfId="477" xr:uid="{00000000-0005-0000-0000-000090090000}"/>
    <cellStyle name="Percent 22" xfId="468" xr:uid="{00000000-0005-0000-0000-000091090000}"/>
    <cellStyle name="Percent 23" xfId="475" xr:uid="{00000000-0005-0000-0000-000092090000}"/>
    <cellStyle name="Percent 24" xfId="486" xr:uid="{00000000-0005-0000-0000-000093090000}"/>
    <cellStyle name="Percent 25" xfId="484" xr:uid="{00000000-0005-0000-0000-000094090000}"/>
    <cellStyle name="Percent 26" xfId="504" xr:uid="{00000000-0005-0000-0000-000095090000}"/>
    <cellStyle name="Percent 27" xfId="508" xr:uid="{00000000-0005-0000-0000-000096090000}"/>
    <cellStyle name="Percent 28" xfId="506" xr:uid="{00000000-0005-0000-0000-000097090000}"/>
    <cellStyle name="Percent 29" xfId="466" xr:uid="{00000000-0005-0000-0000-000098090000}"/>
    <cellStyle name="Percent 3" xfId="382" xr:uid="{00000000-0005-0000-0000-000099090000}"/>
    <cellStyle name="Percent 3 2" xfId="2523" xr:uid="{00000000-0005-0000-0000-00009A090000}"/>
    <cellStyle name="Percent 30" xfId="510" xr:uid="{00000000-0005-0000-0000-00009B090000}"/>
    <cellStyle name="Percent 31" xfId="513" xr:uid="{00000000-0005-0000-0000-00009C090000}"/>
    <cellStyle name="Percent 32" xfId="516" xr:uid="{00000000-0005-0000-0000-00009D090000}"/>
    <cellStyle name="Percent 33" xfId="521" xr:uid="{00000000-0005-0000-0000-00009E090000}"/>
    <cellStyle name="Percent 34" xfId="523" xr:uid="{00000000-0005-0000-0000-00009F090000}"/>
    <cellStyle name="Percent 35" xfId="526" xr:uid="{00000000-0005-0000-0000-0000A0090000}"/>
    <cellStyle name="Percent 36" xfId="528" xr:uid="{00000000-0005-0000-0000-0000A1090000}"/>
    <cellStyle name="Percent 37" xfId="531" xr:uid="{00000000-0005-0000-0000-0000A2090000}"/>
    <cellStyle name="Percent 38" xfId="535" xr:uid="{00000000-0005-0000-0000-0000A3090000}"/>
    <cellStyle name="Percent 39" xfId="597" xr:uid="{00000000-0005-0000-0000-0000A4090000}"/>
    <cellStyle name="Percent 4" xfId="385" xr:uid="{00000000-0005-0000-0000-0000A5090000}"/>
    <cellStyle name="Percent 4 2" xfId="2524" xr:uid="{00000000-0005-0000-0000-0000A6090000}"/>
    <cellStyle name="Percent 4 3" xfId="2525" xr:uid="{00000000-0005-0000-0000-0000A7090000}"/>
    <cellStyle name="Percent 4 3 2" xfId="2526" xr:uid="{00000000-0005-0000-0000-0000A8090000}"/>
    <cellStyle name="Percent 4 3 2 2" xfId="2527" xr:uid="{00000000-0005-0000-0000-0000A9090000}"/>
    <cellStyle name="Percent 4 3 2 2 2" xfId="2528" xr:uid="{00000000-0005-0000-0000-0000AA090000}"/>
    <cellStyle name="Percent 4 3 2 2 2 2" xfId="2529" xr:uid="{00000000-0005-0000-0000-0000AB090000}"/>
    <cellStyle name="Percent 4 3 2 2 3" xfId="2530" xr:uid="{00000000-0005-0000-0000-0000AC090000}"/>
    <cellStyle name="Percent 4 3 2 3" xfId="2531" xr:uid="{00000000-0005-0000-0000-0000AD090000}"/>
    <cellStyle name="Percent 4 3 2 3 2" xfId="2532" xr:uid="{00000000-0005-0000-0000-0000AE090000}"/>
    <cellStyle name="Percent 4 3 2 3 2 2" xfId="2533" xr:uid="{00000000-0005-0000-0000-0000AF090000}"/>
    <cellStyle name="Percent 4 3 2 3 3" xfId="2534" xr:uid="{00000000-0005-0000-0000-0000B0090000}"/>
    <cellStyle name="Percent 4 3 2 4" xfId="2535" xr:uid="{00000000-0005-0000-0000-0000B1090000}"/>
    <cellStyle name="Percent 4 3 2 4 2" xfId="2536" xr:uid="{00000000-0005-0000-0000-0000B2090000}"/>
    <cellStyle name="Percent 4 3 2 5" xfId="2537" xr:uid="{00000000-0005-0000-0000-0000B3090000}"/>
    <cellStyle name="Percent 4 3 2 5 2" xfId="2538" xr:uid="{00000000-0005-0000-0000-0000B4090000}"/>
    <cellStyle name="Percent 4 3 2 6" xfId="2539" xr:uid="{00000000-0005-0000-0000-0000B5090000}"/>
    <cellStyle name="Percent 4 3 3" xfId="2540" xr:uid="{00000000-0005-0000-0000-0000B6090000}"/>
    <cellStyle name="Percent 4 3 3 2" xfId="2541" xr:uid="{00000000-0005-0000-0000-0000B7090000}"/>
    <cellStyle name="Percent 4 3 3 2 2" xfId="2542" xr:uid="{00000000-0005-0000-0000-0000B8090000}"/>
    <cellStyle name="Percent 4 3 3 3" xfId="2543" xr:uid="{00000000-0005-0000-0000-0000B9090000}"/>
    <cellStyle name="Percent 4 3 4" xfId="2544" xr:uid="{00000000-0005-0000-0000-0000BA090000}"/>
    <cellStyle name="Percent 4 3 4 2" xfId="2545" xr:uid="{00000000-0005-0000-0000-0000BB090000}"/>
    <cellStyle name="Percent 4 3 4 2 2" xfId="2546" xr:uid="{00000000-0005-0000-0000-0000BC090000}"/>
    <cellStyle name="Percent 4 3 4 3" xfId="2547" xr:uid="{00000000-0005-0000-0000-0000BD090000}"/>
    <cellStyle name="Percent 4 3 5" xfId="2548" xr:uid="{00000000-0005-0000-0000-0000BE090000}"/>
    <cellStyle name="Percent 4 3 5 2" xfId="2549" xr:uid="{00000000-0005-0000-0000-0000BF090000}"/>
    <cellStyle name="Percent 4 3 6" xfId="2550" xr:uid="{00000000-0005-0000-0000-0000C0090000}"/>
    <cellStyle name="Percent 4 3 6 2" xfId="2551" xr:uid="{00000000-0005-0000-0000-0000C1090000}"/>
    <cellStyle name="Percent 4 3 7" xfId="2552" xr:uid="{00000000-0005-0000-0000-0000C2090000}"/>
    <cellStyle name="Percent 4 3 8" xfId="2553" xr:uid="{00000000-0005-0000-0000-0000C3090000}"/>
    <cellStyle name="Percent 40" xfId="552" xr:uid="{00000000-0005-0000-0000-0000C4090000}"/>
    <cellStyle name="Percent 41" xfId="600" xr:uid="{00000000-0005-0000-0000-0000C5090000}"/>
    <cellStyle name="Percent 42" xfId="551" xr:uid="{00000000-0005-0000-0000-0000C6090000}"/>
    <cellStyle name="Percent 43" xfId="544" xr:uid="{00000000-0005-0000-0000-0000C7090000}"/>
    <cellStyle name="Percent 44" xfId="560" xr:uid="{00000000-0005-0000-0000-0000C8090000}"/>
    <cellStyle name="Percent 45" xfId="581" xr:uid="{00000000-0005-0000-0000-0000C9090000}"/>
    <cellStyle name="Percent 46" xfId="569" xr:uid="{00000000-0005-0000-0000-0000CA090000}"/>
    <cellStyle name="Percent 47" xfId="540" xr:uid="{00000000-0005-0000-0000-0000CB090000}"/>
    <cellStyle name="Percent 48" xfId="547" xr:uid="{00000000-0005-0000-0000-0000CC090000}"/>
    <cellStyle name="Percent 49" xfId="545" xr:uid="{00000000-0005-0000-0000-0000CD090000}"/>
    <cellStyle name="Percent 5" xfId="388" xr:uid="{00000000-0005-0000-0000-0000CE090000}"/>
    <cellStyle name="Percent 50" xfId="546" xr:uid="{00000000-0005-0000-0000-0000CF090000}"/>
    <cellStyle name="Percent 51" xfId="601" xr:uid="{00000000-0005-0000-0000-0000D0090000}"/>
    <cellStyle name="Percent 52" xfId="541" xr:uid="{00000000-0005-0000-0000-0000D1090000}"/>
    <cellStyle name="Percent 53" xfId="553" xr:uid="{00000000-0005-0000-0000-0000D2090000}"/>
    <cellStyle name="Percent 54" xfId="556" xr:uid="{00000000-0005-0000-0000-0000D3090000}"/>
    <cellStyle name="Percent 55" xfId="580" xr:uid="{00000000-0005-0000-0000-0000D4090000}"/>
    <cellStyle name="Percent 56" xfId="539" xr:uid="{00000000-0005-0000-0000-0000D5090000}"/>
    <cellStyle name="Percent 57" xfId="538" xr:uid="{00000000-0005-0000-0000-0000D6090000}"/>
    <cellStyle name="Percent 58" xfId="575" xr:uid="{00000000-0005-0000-0000-0000D7090000}"/>
    <cellStyle name="Percent 59" xfId="555" xr:uid="{00000000-0005-0000-0000-0000D8090000}"/>
    <cellStyle name="Percent 6" xfId="391" xr:uid="{00000000-0005-0000-0000-0000D9090000}"/>
    <cellStyle name="Percent 60" xfId="549" xr:uid="{00000000-0005-0000-0000-0000DA090000}"/>
    <cellStyle name="Percent 61" xfId="568" xr:uid="{00000000-0005-0000-0000-0000DB090000}"/>
    <cellStyle name="Percent 62" xfId="574" xr:uid="{00000000-0005-0000-0000-0000DC090000}"/>
    <cellStyle name="Percent 63" xfId="564" xr:uid="{00000000-0005-0000-0000-0000DD090000}"/>
    <cellStyle name="Percent 64" xfId="562" xr:uid="{00000000-0005-0000-0000-0000DE090000}"/>
    <cellStyle name="Percent 65" xfId="550" xr:uid="{00000000-0005-0000-0000-0000DF090000}"/>
    <cellStyle name="Percent 66" xfId="594" xr:uid="{00000000-0005-0000-0000-0000E0090000}"/>
    <cellStyle name="Percent 67" xfId="584" xr:uid="{00000000-0005-0000-0000-0000E1090000}"/>
    <cellStyle name="Percent 68" xfId="593" xr:uid="{00000000-0005-0000-0000-0000E2090000}"/>
    <cellStyle name="Percent 69" xfId="596" xr:uid="{00000000-0005-0000-0000-0000E3090000}"/>
    <cellStyle name="Percent 7" xfId="394" xr:uid="{00000000-0005-0000-0000-0000E4090000}"/>
    <cellStyle name="Percent 7 2" xfId="2554" xr:uid="{00000000-0005-0000-0000-0000E5090000}"/>
    <cellStyle name="Percent 7 2 2" xfId="2555" xr:uid="{00000000-0005-0000-0000-0000E6090000}"/>
    <cellStyle name="Percent 7 2 2 2" xfId="2556" xr:uid="{00000000-0005-0000-0000-0000E7090000}"/>
    <cellStyle name="Percent 7 2 3" xfId="2557" xr:uid="{00000000-0005-0000-0000-0000E8090000}"/>
    <cellStyle name="Percent 7 3" xfId="2558" xr:uid="{00000000-0005-0000-0000-0000E9090000}"/>
    <cellStyle name="Percent 7 3 2" xfId="2559" xr:uid="{00000000-0005-0000-0000-0000EA090000}"/>
    <cellStyle name="Percent 7 3 2 2" xfId="2560" xr:uid="{00000000-0005-0000-0000-0000EB090000}"/>
    <cellStyle name="Percent 7 3 3" xfId="2561" xr:uid="{00000000-0005-0000-0000-0000EC090000}"/>
    <cellStyle name="Percent 7 4" xfId="2562" xr:uid="{00000000-0005-0000-0000-0000ED090000}"/>
    <cellStyle name="Percent 7 4 2" xfId="2563" xr:uid="{00000000-0005-0000-0000-0000EE090000}"/>
    <cellStyle name="Percent 7 5" xfId="2564" xr:uid="{00000000-0005-0000-0000-0000EF090000}"/>
    <cellStyle name="Percent 7 5 2" xfId="2565" xr:uid="{00000000-0005-0000-0000-0000F0090000}"/>
    <cellStyle name="Percent 7 6" xfId="2566" xr:uid="{00000000-0005-0000-0000-0000F1090000}"/>
    <cellStyle name="Percent 70" xfId="622" xr:uid="{00000000-0005-0000-0000-0000F2090000}"/>
    <cellStyle name="Percent 71" xfId="624" xr:uid="{00000000-0005-0000-0000-0000F3090000}"/>
    <cellStyle name="Percent 72" xfId="626" xr:uid="{00000000-0005-0000-0000-0000F4090000}"/>
    <cellStyle name="Percent 73" xfId="628" xr:uid="{00000000-0005-0000-0000-0000F5090000}"/>
    <cellStyle name="Percent 74" xfId="630" xr:uid="{00000000-0005-0000-0000-0000F6090000}"/>
    <cellStyle name="Percent 75" xfId="632" xr:uid="{00000000-0005-0000-0000-0000F7090000}"/>
    <cellStyle name="Percent 76" xfId="587" xr:uid="{00000000-0005-0000-0000-0000F8090000}"/>
    <cellStyle name="Percent 77" xfId="2647" xr:uid="{00000000-0005-0000-0000-0000F9090000}"/>
    <cellStyle name="Percent 8" xfId="397" xr:uid="{00000000-0005-0000-0000-0000FA090000}"/>
    <cellStyle name="Percent 8 2" xfId="2567" xr:uid="{00000000-0005-0000-0000-0000FB090000}"/>
    <cellStyle name="Percent 8 2 2" xfId="2568" xr:uid="{00000000-0005-0000-0000-0000FC090000}"/>
    <cellStyle name="Percent 8 2 2 2" xfId="2569" xr:uid="{00000000-0005-0000-0000-0000FD090000}"/>
    <cellStyle name="Percent 8 2 3" xfId="2570" xr:uid="{00000000-0005-0000-0000-0000FE090000}"/>
    <cellStyle name="Percent 8 3" xfId="2571" xr:uid="{00000000-0005-0000-0000-0000FF090000}"/>
    <cellStyle name="Percent 8 3 2" xfId="2572" xr:uid="{00000000-0005-0000-0000-0000000A0000}"/>
    <cellStyle name="Percent 8 3 2 2" xfId="2573" xr:uid="{00000000-0005-0000-0000-0000010A0000}"/>
    <cellStyle name="Percent 8 3 3" xfId="2574" xr:uid="{00000000-0005-0000-0000-0000020A0000}"/>
    <cellStyle name="Percent 8 4" xfId="2575" xr:uid="{00000000-0005-0000-0000-0000030A0000}"/>
    <cellStyle name="Percent 8 4 2" xfId="2576" xr:uid="{00000000-0005-0000-0000-0000040A0000}"/>
    <cellStyle name="Percent 8 5" xfId="2577" xr:uid="{00000000-0005-0000-0000-0000050A0000}"/>
    <cellStyle name="Percent 8 5 2" xfId="2578" xr:uid="{00000000-0005-0000-0000-0000060A0000}"/>
    <cellStyle name="Percent 8 6" xfId="2579" xr:uid="{00000000-0005-0000-0000-0000070A0000}"/>
    <cellStyle name="Percent 9" xfId="400" xr:uid="{00000000-0005-0000-0000-0000080A0000}"/>
    <cellStyle name="PillarData" xfId="348" xr:uid="{00000000-0005-0000-0000-0000090A0000}"/>
    <cellStyle name="PillarData 2" xfId="2580" xr:uid="{00000000-0005-0000-0000-00000A0A0000}"/>
    <cellStyle name="PillarText" xfId="349" xr:uid="{00000000-0005-0000-0000-00000B0A0000}"/>
    <cellStyle name="PillarText 2" xfId="2581" xr:uid="{00000000-0005-0000-0000-00000C0A0000}"/>
    <cellStyle name="Porcentaje 2" xfId="2582" xr:uid="{00000000-0005-0000-0000-00000D0A0000}"/>
    <cellStyle name="Porcentaje 2 2" xfId="2583" xr:uid="{00000000-0005-0000-0000-00000E0A0000}"/>
    <cellStyle name="Porcentaje 2 3" xfId="2584" xr:uid="{00000000-0005-0000-0000-00000F0A0000}"/>
    <cellStyle name="Pourcentage_agree" xfId="350" xr:uid="{00000000-0005-0000-0000-0000100A0000}"/>
    <cellStyle name="Procent_FoF_1998_layout_budget1999" xfId="2585" xr:uid="{00000000-0005-0000-0000-0000110A0000}"/>
    <cellStyle name="Prosent 2" xfId="464" xr:uid="{00000000-0005-0000-0000-0000120A0000}"/>
    <cellStyle name="PSChar" xfId="351" xr:uid="{00000000-0005-0000-0000-0000130A0000}"/>
    <cellStyle name="PSDate" xfId="352" xr:uid="{00000000-0005-0000-0000-0000140A0000}"/>
    <cellStyle name="PSDec" xfId="353" xr:uid="{00000000-0005-0000-0000-0000150A0000}"/>
    <cellStyle name="PSHeading" xfId="354" xr:uid="{00000000-0005-0000-0000-0000160A0000}"/>
    <cellStyle name="PSInt" xfId="355" xr:uid="{00000000-0005-0000-0000-0000170A0000}"/>
    <cellStyle name="PSSpacer" xfId="356" xr:uid="{00000000-0005-0000-0000-0000180A0000}"/>
    <cellStyle name="Rates" xfId="2586" xr:uid="{00000000-0005-0000-0000-0000190A0000}"/>
    <cellStyle name="realtime" xfId="2587" xr:uid="{00000000-0005-0000-0000-00001A0A0000}"/>
    <cellStyle name="result" xfId="2588" xr:uid="{00000000-0005-0000-0000-00001B0A0000}"/>
    <cellStyle name="rt" xfId="2589" xr:uid="{00000000-0005-0000-0000-00001C0A0000}"/>
    <cellStyle name="Salida" xfId="2590" xr:uid="{00000000-0005-0000-0000-00001D0A0000}"/>
    <cellStyle name="Separador de milhares [0]_Arrendamiraflores" xfId="357" xr:uid="{00000000-0005-0000-0000-00001E0A0000}"/>
    <cellStyle name="Standaard_A" xfId="2591" xr:uid="{00000000-0005-0000-0000-00001F0A0000}"/>
    <cellStyle name="Standard_Ergebnisse" xfId="358" xr:uid="{00000000-0005-0000-0000-0000200A0000}"/>
    <cellStyle name="static" xfId="2592" xr:uid="{00000000-0005-0000-0000-0000210A0000}"/>
    <cellStyle name="Style 1" xfId="359" xr:uid="{00000000-0005-0000-0000-0000220A0000}"/>
    <cellStyle name="Style 1 2" xfId="2593" xr:uid="{00000000-0005-0000-0000-0000230A0000}"/>
    <cellStyle name="Style 1_Nova Sea" xfId="2644" xr:uid="{00000000-0005-0000-0000-0000240A0000}"/>
    <cellStyle name="Tabelltittel" xfId="2594" xr:uid="{00000000-0005-0000-0000-0000250A0000}"/>
    <cellStyle name="Table" xfId="360" xr:uid="{00000000-0005-0000-0000-0000260A0000}"/>
    <cellStyle name="text" xfId="2595" xr:uid="{00000000-0005-0000-0000-0000270A0000}"/>
    <cellStyle name="Texto de advertencia" xfId="2596" xr:uid="{00000000-0005-0000-0000-0000280A0000}"/>
    <cellStyle name="Texto explicativo" xfId="2597" xr:uid="{00000000-0005-0000-0000-0000290A0000}"/>
    <cellStyle name="Title 2" xfId="459" xr:uid="{00000000-0005-0000-0000-00002A0A0000}"/>
    <cellStyle name="Title 3" xfId="2598" xr:uid="{00000000-0005-0000-0000-00002B0A0000}"/>
    <cellStyle name="Title 4" xfId="2599" xr:uid="{00000000-0005-0000-0000-00002C0A0000}"/>
    <cellStyle name="Title 4 2" xfId="2600" xr:uid="{00000000-0005-0000-0000-00002D0A0000}"/>
    <cellStyle name="Titolo1" xfId="361" xr:uid="{00000000-0005-0000-0000-00002E0A0000}"/>
    <cellStyle name="Titolo2" xfId="362" xr:uid="{00000000-0005-0000-0000-00002F0A0000}"/>
    <cellStyle name="Titolo3" xfId="363" xr:uid="{00000000-0005-0000-0000-0000300A0000}"/>
    <cellStyle name="Tittel" xfId="2601" xr:uid="{00000000-0005-0000-0000-0000310A0000}"/>
    <cellStyle name="Título" xfId="2602" xr:uid="{00000000-0005-0000-0000-0000320A0000}"/>
    <cellStyle name="Título 1" xfId="2603" xr:uid="{00000000-0005-0000-0000-0000330A0000}"/>
    <cellStyle name="Título 2" xfId="2604" xr:uid="{00000000-0005-0000-0000-0000340A0000}"/>
    <cellStyle name="Título 3" xfId="2605" xr:uid="{00000000-0005-0000-0000-0000350A0000}"/>
    <cellStyle name="Topheader" xfId="2606" xr:uid="{00000000-0005-0000-0000-0000360A0000}"/>
    <cellStyle name="Total 2" xfId="502" xr:uid="{00000000-0005-0000-0000-0000370A0000}"/>
    <cellStyle name="Total 3" xfId="460" xr:uid="{00000000-0005-0000-0000-0000380A0000}"/>
    <cellStyle name="Total 4" xfId="2607" xr:uid="{00000000-0005-0000-0000-0000390A0000}"/>
    <cellStyle name="Total 4 2" xfId="2608" xr:uid="{00000000-0005-0000-0000-00003A0A0000}"/>
    <cellStyle name="Total Bold" xfId="364" xr:uid="{00000000-0005-0000-0000-00003B0A0000}"/>
    <cellStyle name="Total Bold 2" xfId="2609" xr:uid="{00000000-0005-0000-0000-00003C0A0000}"/>
    <cellStyle name="Totalt" xfId="2610" xr:uid="{00000000-0005-0000-0000-00003D0A0000}"/>
    <cellStyle name="Tusenskille 2" xfId="365" xr:uid="{00000000-0005-0000-0000-00003E0A0000}"/>
    <cellStyle name="Tusenskille 2 0" xfId="2611" xr:uid="{00000000-0005-0000-0000-00003F0A0000}"/>
    <cellStyle name="Tusenskille 2 2" xfId="2612" xr:uid="{00000000-0005-0000-0000-0000400A0000}"/>
    <cellStyle name="Tusenskille 2_Nova Sea" xfId="2645" xr:uid="{00000000-0005-0000-0000-0000410A0000}"/>
    <cellStyle name="Tusenskille_Kontantstrøm - omarbeidet Konsern" xfId="2613" xr:uid="{00000000-0005-0000-0000-0000420A0000}"/>
    <cellStyle name="underline" xfId="366" xr:uid="{00000000-0005-0000-0000-0000430A0000}"/>
    <cellStyle name="Utdata" xfId="2614" xr:uid="{00000000-0005-0000-0000-0000440A0000}"/>
    <cellStyle name="Uthevingsfarge1" xfId="2615" xr:uid="{00000000-0005-0000-0000-0000450A0000}"/>
    <cellStyle name="Uthevingsfarge2" xfId="2616" xr:uid="{00000000-0005-0000-0000-0000460A0000}"/>
    <cellStyle name="Uthevingsfarge3" xfId="2617" xr:uid="{00000000-0005-0000-0000-0000470A0000}"/>
    <cellStyle name="Uthevingsfarge4" xfId="2618" xr:uid="{00000000-0005-0000-0000-0000480A0000}"/>
    <cellStyle name="Uthevingsfarge5" xfId="2619" xr:uid="{00000000-0005-0000-0000-0000490A0000}"/>
    <cellStyle name="Uthevingsfarge6" xfId="2620" xr:uid="{00000000-0005-0000-0000-00004A0A0000}"/>
    <cellStyle name="Valuta (0)_Foglio1 (2)" xfId="367" xr:uid="{00000000-0005-0000-0000-00004B0A0000}"/>
    <cellStyle name="Varseltekst" xfId="2621" xr:uid="{00000000-0005-0000-0000-00004C0A0000}"/>
    <cellStyle name="Vírgula_Arrendamiraflores" xfId="368" xr:uid="{00000000-0005-0000-0000-00004D0A0000}"/>
    <cellStyle name="Währung" xfId="2622" xr:uid="{00000000-0005-0000-0000-0000510A0000}"/>
    <cellStyle name="Währung [0]_Abflusssteuer - und Abwasserhebeanlagen" xfId="369" xr:uid="{00000000-0005-0000-0000-0000520A0000}"/>
    <cellStyle name="Währung_Abflusssteuer - und Abwasserhebeanlagen" xfId="370" xr:uid="{00000000-0005-0000-0000-0000530A0000}"/>
    <cellStyle name="Währung0" xfId="371" xr:uid="{00000000-0005-0000-0000-0000540A0000}"/>
    <cellStyle name="Warning Text 2" xfId="461" xr:uid="{00000000-0005-0000-0000-00004E0A0000}"/>
    <cellStyle name="Warning Text 3" xfId="2623" xr:uid="{00000000-0005-0000-0000-00004F0A0000}"/>
    <cellStyle name="Warning Text 4" xfId="2624" xr:uid="{00000000-0005-0000-0000-0000500A0000}"/>
    <cellStyle name="一般_End 28-Mar-04" xfId="372" xr:uid="{00000000-0005-0000-0000-0000550A0000}"/>
    <cellStyle name="千分位[0]_End 28-Mar-04" xfId="373" xr:uid="{00000000-0005-0000-0000-0000560A0000}"/>
    <cellStyle name="千分位_End 28-Mar-04" xfId="374" xr:uid="{00000000-0005-0000-0000-0000570A0000}"/>
    <cellStyle name="桁区切り [0.00]_CR Reconciliation (NM)" xfId="375" xr:uid="{00000000-0005-0000-0000-0000580A0000}"/>
    <cellStyle name="桁区切り_CR Reconciliation (NM)" xfId="376" xr:uid="{00000000-0005-0000-0000-0000590A0000}"/>
    <cellStyle name="標準_1Q01SS-backup_Megalon 3Q2" xfId="377" xr:uid="{00000000-0005-0000-0000-00005A0A0000}"/>
    <cellStyle name="貨幣 [0]_End 28-Mar-04" xfId="378" xr:uid="{00000000-0005-0000-0000-00005B0A0000}"/>
    <cellStyle name="貨幣_End 28-Mar-04" xfId="379" xr:uid="{00000000-0005-0000-0000-00005C0A0000}"/>
  </cellStyles>
  <dxfs count="0"/>
  <tableStyles count="0" defaultTableStyle="TableStyleMedium2" defaultPivotStyle="PivotStyleLight16"/>
  <colors>
    <mruColors>
      <color rgb="FF0000FF"/>
      <color rgb="FFF942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162729658792651E-2"/>
          <c:y val="6.9919072615923006E-2"/>
          <c:w val="0.82215923009623781"/>
          <c:h val="0.66132327209098862"/>
        </c:manualLayout>
      </c:layout>
      <c:lineChart>
        <c:grouping val="standard"/>
        <c:varyColors val="0"/>
        <c:ser>
          <c:idx val="0"/>
          <c:order val="0"/>
          <c:tx>
            <c:strRef>
              <c:f>'Norway prices_NOK'!$CF$11</c:f>
              <c:strCache>
                <c:ptCount val="1"/>
                <c:pt idx="0">
                  <c:v>RUB</c:v>
                </c:pt>
              </c:strCache>
            </c:strRef>
          </c:tx>
          <c:marker>
            <c:symbol val="none"/>
          </c:marker>
          <c:cat>
            <c:numRef>
              <c:f>'Norway prices_NOK'!$CD$12:$CD$37</c:f>
              <c:numCache>
                <c:formatCode>d\-mmm\-yy</c:formatCode>
                <c:ptCount val="26"/>
                <c:pt idx="0">
                  <c:v>42373</c:v>
                </c:pt>
                <c:pt idx="1">
                  <c:v>42380</c:v>
                </c:pt>
                <c:pt idx="2">
                  <c:v>42387</c:v>
                </c:pt>
                <c:pt idx="3">
                  <c:v>42394</c:v>
                </c:pt>
                <c:pt idx="4">
                  <c:v>42401</c:v>
                </c:pt>
                <c:pt idx="5">
                  <c:v>42408</c:v>
                </c:pt>
                <c:pt idx="6">
                  <c:v>42415</c:v>
                </c:pt>
                <c:pt idx="7">
                  <c:v>42422</c:v>
                </c:pt>
                <c:pt idx="8">
                  <c:v>42429</c:v>
                </c:pt>
                <c:pt idx="9">
                  <c:v>42436</c:v>
                </c:pt>
                <c:pt idx="10">
                  <c:v>42443</c:v>
                </c:pt>
                <c:pt idx="11">
                  <c:v>42450</c:v>
                </c:pt>
                <c:pt idx="12">
                  <c:v>42457</c:v>
                </c:pt>
                <c:pt idx="13">
                  <c:v>42464</c:v>
                </c:pt>
                <c:pt idx="14">
                  <c:v>42471</c:v>
                </c:pt>
                <c:pt idx="15">
                  <c:v>42478</c:v>
                </c:pt>
                <c:pt idx="16">
                  <c:v>42485</c:v>
                </c:pt>
                <c:pt idx="17">
                  <c:v>42492</c:v>
                </c:pt>
                <c:pt idx="18">
                  <c:v>42499</c:v>
                </c:pt>
                <c:pt idx="19">
                  <c:v>42506</c:v>
                </c:pt>
                <c:pt idx="20">
                  <c:v>42513</c:v>
                </c:pt>
                <c:pt idx="21">
                  <c:v>42520</c:v>
                </c:pt>
                <c:pt idx="22">
                  <c:v>42527</c:v>
                </c:pt>
                <c:pt idx="23">
                  <c:v>42534</c:v>
                </c:pt>
                <c:pt idx="24">
                  <c:v>42541</c:v>
                </c:pt>
                <c:pt idx="25">
                  <c:v>42548</c:v>
                </c:pt>
              </c:numCache>
            </c:numRef>
          </c:cat>
          <c:val>
            <c:numRef>
              <c:f>'Norway prices_NOK'!$CF$12:$CF$37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5-49C1-95AB-8E30F9D8E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897856"/>
        <c:axId val="93899392"/>
      </c:lineChart>
      <c:dateAx>
        <c:axId val="93897856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crossAx val="93899392"/>
        <c:crosses val="autoZero"/>
        <c:auto val="1"/>
        <c:lblOffset val="100"/>
        <c:baseTimeUnit val="days"/>
      </c:dateAx>
      <c:valAx>
        <c:axId val="93899392"/>
        <c:scaling>
          <c:orientation val="minMax"/>
          <c:min val="3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38978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85</xdr:col>
      <xdr:colOff>95250</xdr:colOff>
      <xdr:row>12</xdr:row>
      <xdr:rowOff>23131</xdr:rowOff>
    </xdr:from>
    <xdr:to>
      <xdr:col>91</xdr:col>
      <xdr:colOff>95250</xdr:colOff>
      <xdr:row>25</xdr:row>
      <xdr:rowOff>112938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FC\48100\All\Reports\20030008,%20115%20Andrew%20Street,%20Mamaroneck,%20NY%20(14%20apts),%20appraisal\20030008,%20115%20Andrew%20Street,%20Mamaroneck,%20NY%20(14%20apts),%20apprais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LEASING/LEASING/ORLANDO/swisduc2/income/s2dcfv20_BER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WFEC/Income%20Approach/Hugo_v2_MW_SENSITIVIT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1_lease/ZZ_Done/moboil/Mobil%20Grid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\PRI700\REAPPRSL\1stQTR00\Bolingbrook\Cost-bol.xlw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\Dlc005\Westwood%20Plaza,%20Saginaw,%20MI\_Final%20(12-21)\_Cost_Saginaw%20(Updated%2012-2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Memphis%20Workbook%20-%20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Dynegy/Facility%20FMV%20Analysis/Income%20Approach/Danskammer/Danskammer%201&amp;2_v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Finance/GENERAL/MPG%20FRCC/FRCC%20Product%20Line/Calendar%202003/December/FEG%20Consolidated%20Product%20Line_December%202003_v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SLX%20database\400%20sale\430%20markets\431%20modelling\SALAA%20EU-25\SALAA431-EU2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_Shared/Valuation/CARS/Projects/Colgate-Gaba/Cost%20Approach/Version%20120604/CHF-Matri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Documents%20and%20Settings/JMCEACHE/Local%20Settings/Temporary%20Internet%20Files/OLK1A/GFR%20HUD/GPVM_Hud2_Post6Amigos_3-24-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Energy/Projects/Generation/Domestic/Dynegy/Facility%20FMV%20Analysis/Income%20Approach/Roseton/Roseton%201&amp;2_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Documents%20and%20Settings/pcerrato/Desktop/Patton/SAVE%20ON%20%20NETOWRK_PATTON/gpvms/PATTON_new/Loan%20Data/Current%20Loan%20Data%20sheets/PATTON_loan%20data%20orig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Coxe/Vivendi/Integration/Financial%20Data/Registers/Studio%20Ops/4Q03%20Studio%20Ops%20Master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Current%20Engagements\Sample%20Workbo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1_lease/ZZ_Done/moboil/Mobil%20Grids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\Dlc005\Westwood%20Plaza,%20Saginaw,%20MI\Final\Co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deloittenet.com/SHARED/Valuation/LEASING/LEASING/ORLANDO/SCA%20Pulp%20Mill/Income%20Appoach-DCF/DCF_SCA_FINALv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jehall\Local%20Settings\Temporary%20Internet%20Files\OLK6A\Houston%20FV%20Draf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ble Sales Grid"/>
      <sheetName val="Rent Roll"/>
      <sheetName val="I &amp; E"/>
      <sheetName val="Taxes"/>
      <sheetName val="cover"/>
      <sheetName val="Apt Rent Comps"/>
      <sheetName val="Parking comps"/>
      <sheetName val="MORTGAGE"/>
      <sheetName val="Sheet1"/>
      <sheetName val="Seawa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Terms"/>
      <sheetName val="Revenue Analysis"/>
      <sheetName val="CAP EX"/>
      <sheetName val="DCF"/>
      <sheetName val="Depreciation"/>
      <sheetName val="FMV_Network"/>
      <sheetName val="NW_Resid@EBO"/>
      <sheetName val="Uninfl_NW_Resid@EBO"/>
      <sheetName val="NW_Resid@SC"/>
      <sheetName val="Uninfl_NW_Resid@SC"/>
      <sheetName val="FPO Analysis"/>
      <sheetName val="Fair Mkt Cap Pay "/>
      <sheetName val="Serv. Fees as FMV Comp"/>
      <sheetName val="Fair Rent Analysis"/>
      <sheetName val="Serv Fee vs Fair  Rent"/>
      <sheetName val="Cap. Pay vs Fair  Rent"/>
      <sheetName val="Prin. Balance"/>
      <sheetName val="Curve"/>
      <sheetName val="Input_Pricing"/>
      <sheetName val="Exhibits"/>
      <sheetName val="Sheet1"/>
      <sheetName val="Curve_Summary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2">
          <cell r="B12">
            <v>0.125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S&amp;P Fuel Analysis"/>
      <sheetName val="Emissions"/>
      <sheetName val="Economic Rent "/>
      <sheetName val="Hugo exp"/>
      <sheetName val="DCF"/>
      <sheetName val="EOL_RES"/>
      <sheetName val="EBO_RES"/>
      <sheetName val="coal65l4"/>
      <sheetName val="Curve"/>
      <sheetName val="Pricing"/>
      <sheetName val="Debt Balance"/>
      <sheetName val="FPO"/>
      <sheetName val="IRR"/>
      <sheetName val="IRR_FPO"/>
      <sheetName val="IRR_SC"/>
      <sheetName val="Coal-6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Valuation"/>
      <sheetName val="Sales Comparison"/>
      <sheetName val="expenses"/>
      <sheetName val="Proforma OP stmt - 1999"/>
      <sheetName val="lease-up discount model"/>
      <sheetName val="Ext Obs - new method"/>
    </sheetNames>
    <sheetDataSet>
      <sheetData sheetId="0" refreshError="1"/>
      <sheetData sheetId="1" refreshError="1">
        <row r="8">
          <cell r="A8" t="str">
            <v>COMPARABLE IMPROVED SALES SUMMARY</v>
          </cell>
        </row>
        <row r="9">
          <cell r="A9" t="str">
            <v>Proposed Office Building For Mobil Oil Corporation</v>
          </cell>
        </row>
        <row r="10">
          <cell r="A10" t="str">
            <v>13777 Midway Road</v>
          </cell>
        </row>
        <row r="11">
          <cell r="A11" t="str">
            <v>Farmers Branch, Dallas County, Texas</v>
          </cell>
        </row>
        <row r="13">
          <cell r="A13"/>
          <cell r="D13" t="str">
            <v>Comparable Sales</v>
          </cell>
        </row>
        <row r="14">
          <cell r="C14" t="str">
            <v>Subject</v>
          </cell>
          <cell r="D14">
            <v>1</v>
          </cell>
          <cell r="E14">
            <v>2</v>
          </cell>
          <cell r="F14">
            <v>3</v>
          </cell>
          <cell r="G14">
            <v>4</v>
          </cell>
          <cell r="H14">
            <v>5</v>
          </cell>
          <cell r="I14">
            <v>6</v>
          </cell>
        </row>
        <row r="15">
          <cell r="D15" t="str">
            <v>Rapp Collins Worldwide</v>
          </cell>
          <cell r="E15" t="str">
            <v>Nokia, Inc.</v>
          </cell>
          <cell r="F15" t="str">
            <v>MacArthur Ridge I</v>
          </cell>
          <cell r="G15" t="str">
            <v>CompUSA</v>
          </cell>
          <cell r="H15" t="str">
            <v>Hewlett-Packard</v>
          </cell>
          <cell r="I15" t="str">
            <v>Providence Towers</v>
          </cell>
        </row>
        <row r="16">
          <cell r="D16" t="str">
            <v>1660 Westridge Cir.</v>
          </cell>
          <cell r="E16" t="str">
            <v>1223 W John Carpenter Fwy</v>
          </cell>
          <cell r="F16" t="str">
            <v>919 Hidden Ridge Rd.</v>
          </cell>
          <cell r="G16" t="str">
            <v>18451 Dallas Pkwy</v>
          </cell>
          <cell r="H16" t="str">
            <v>3000 Waterview Pkwy</v>
          </cell>
          <cell r="I16" t="str">
            <v>5001 Spring Valley Rd.</v>
          </cell>
        </row>
        <row r="17">
          <cell r="D17" t="str">
            <v xml:space="preserve">Iriving, TX  </v>
          </cell>
          <cell r="E17" t="str">
            <v>Irving, TX</v>
          </cell>
          <cell r="F17" t="str">
            <v>Iriving, TX</v>
          </cell>
          <cell r="G17" t="str">
            <v>Dallas, TX</v>
          </cell>
          <cell r="H17" t="str">
            <v>Richardson, TX</v>
          </cell>
          <cell r="I17" t="str">
            <v>Farmers Branch, TX</v>
          </cell>
        </row>
        <row r="19">
          <cell r="A19" t="str">
            <v>Date of Sale</v>
          </cell>
          <cell r="C19" t="str">
            <v>N/A</v>
          </cell>
          <cell r="D19" t="str">
            <v>Jul-98</v>
          </cell>
          <cell r="E19" t="str">
            <v>Jun-98</v>
          </cell>
          <cell r="F19" t="str">
            <v>Jun-98</v>
          </cell>
          <cell r="G19" t="str">
            <v>Feb-98</v>
          </cell>
          <cell r="H19" t="str">
            <v>Nov-97</v>
          </cell>
          <cell r="I19" t="str">
            <v>Oct-97</v>
          </cell>
        </row>
        <row r="20">
          <cell r="A20" t="str">
            <v>Physical Data:</v>
          </cell>
        </row>
        <row r="21">
          <cell r="B21" t="str">
            <v>Land Area (Acres)</v>
          </cell>
          <cell r="C21">
            <v>7.2709999999999999</v>
          </cell>
          <cell r="D21">
            <v>12</v>
          </cell>
          <cell r="E21">
            <v>10.977600000000001</v>
          </cell>
          <cell r="F21">
            <v>13.000999999999999</v>
          </cell>
          <cell r="G21">
            <v>11.2746</v>
          </cell>
          <cell r="H21">
            <v>16.019100000000002</v>
          </cell>
          <cell r="I21">
            <v>3.6337999999999999</v>
          </cell>
        </row>
        <row r="22">
          <cell r="B22" t="str">
            <v>Land to Building Ratio</v>
          </cell>
          <cell r="C22">
            <v>2.648288905983478</v>
          </cell>
          <cell r="D22">
            <v>4.908751223273331</v>
          </cell>
          <cell r="E22">
            <v>1.5530770707692307</v>
          </cell>
          <cell r="F22">
            <v>2.122325460849944</v>
          </cell>
          <cell r="G22">
            <v>3.4526136812349226</v>
          </cell>
          <cell r="H22">
            <v>2.203651340336414</v>
          </cell>
          <cell r="I22">
            <v>0.30076286134306712</v>
          </cell>
        </row>
        <row r="23">
          <cell r="B23" t="str">
            <v>FAR</v>
          </cell>
          <cell r="C23">
            <v>0.37760230681049373</v>
          </cell>
          <cell r="D23">
            <v>0.20371780000966605</v>
          </cell>
          <cell r="E23">
            <v>0.64388304921964068</v>
          </cell>
          <cell r="F23">
            <v>0.47118126717450881</v>
          </cell>
          <cell r="G23">
            <v>0.2896356477514514</v>
          </cell>
          <cell r="H23">
            <v>0.45379229540338173</v>
          </cell>
          <cell r="I23">
            <v>3.3248785954970135</v>
          </cell>
        </row>
        <row r="24">
          <cell r="B24" t="str">
            <v>Year Built</v>
          </cell>
          <cell r="C24">
            <v>1999</v>
          </cell>
          <cell r="D24">
            <v>1998</v>
          </cell>
          <cell r="E24">
            <v>1998</v>
          </cell>
          <cell r="F24">
            <v>1998</v>
          </cell>
          <cell r="G24">
            <v>1997</v>
          </cell>
          <cell r="H24">
            <v>1989</v>
          </cell>
          <cell r="I24">
            <v>1986</v>
          </cell>
        </row>
        <row r="25">
          <cell r="B25" t="str">
            <v>Net Rentable Area (NRA)</v>
          </cell>
          <cell r="C25">
            <v>115668</v>
          </cell>
          <cell r="D25">
            <v>101163</v>
          </cell>
          <cell r="E25">
            <v>292500</v>
          </cell>
          <cell r="F25">
            <v>253499</v>
          </cell>
          <cell r="G25">
            <v>135134</v>
          </cell>
          <cell r="H25">
            <v>300820</v>
          </cell>
          <cell r="I25">
            <v>499975</v>
          </cell>
        </row>
        <row r="26">
          <cell r="B26" t="str">
            <v>Gross Building Area (GBA)</v>
          </cell>
          <cell r="C26">
            <v>119596</v>
          </cell>
          <cell r="D26">
            <v>106487.36842105264</v>
          </cell>
          <cell r="E26">
            <v>307894.73684210528</v>
          </cell>
          <cell r="F26">
            <v>266841.05263157893</v>
          </cell>
          <cell r="G26">
            <v>142246.31578947368</v>
          </cell>
          <cell r="H26">
            <v>316652.63157894736</v>
          </cell>
          <cell r="I26">
            <v>526289.47368421056</v>
          </cell>
        </row>
        <row r="27">
          <cell r="B27" t="str">
            <v>Building Efficiency (NRA/GBA)</v>
          </cell>
          <cell r="C27">
            <v>0.96715609217699594</v>
          </cell>
          <cell r="D27">
            <v>0.95</v>
          </cell>
          <cell r="E27">
            <v>0.95</v>
          </cell>
          <cell r="F27">
            <v>0.95000000000000007</v>
          </cell>
          <cell r="G27">
            <v>0.95000000000000007</v>
          </cell>
          <cell r="H27">
            <v>0.95000000000000007</v>
          </cell>
          <cell r="I27">
            <v>0.95</v>
          </cell>
        </row>
        <row r="28">
          <cell r="B28" t="str">
            <v>Number Of Stories</v>
          </cell>
          <cell r="C28">
            <v>4</v>
          </cell>
          <cell r="D28">
            <v>2</v>
          </cell>
          <cell r="E28">
            <v>10</v>
          </cell>
          <cell r="F28">
            <v>6</v>
          </cell>
          <cell r="G28">
            <v>2</v>
          </cell>
          <cell r="H28">
            <v>1</v>
          </cell>
          <cell r="I28">
            <v>12</v>
          </cell>
        </row>
        <row r="29">
          <cell r="B29" t="str">
            <v>Add-On-Factor (S=Single;M=Multi)</v>
          </cell>
          <cell r="C29" t="str">
            <v xml:space="preserve"> </v>
          </cell>
          <cell r="D29" t="str">
            <v xml:space="preserve"> </v>
          </cell>
          <cell r="F29" t="str">
            <v xml:space="preserve"> </v>
          </cell>
          <cell r="G29" t="str">
            <v xml:space="preserve"> </v>
          </cell>
        </row>
        <row r="30">
          <cell r="B30" t="str">
            <v>Parking (G=Garage;O=Open)</v>
          </cell>
          <cell r="C30" t="str">
            <v>O</v>
          </cell>
          <cell r="D30" t="str">
            <v>O</v>
          </cell>
          <cell r="E30" t="str">
            <v>G &amp; O</v>
          </cell>
          <cell r="F30" t="str">
            <v>G</v>
          </cell>
          <cell r="G30" t="str">
            <v>O</v>
          </cell>
          <cell r="H30" t="str">
            <v>n/a</v>
          </cell>
          <cell r="I30" t="str">
            <v>G</v>
          </cell>
        </row>
        <row r="31">
          <cell r="B31" t="str">
            <v>Number Of Spaces</v>
          </cell>
          <cell r="C31">
            <v>476</v>
          </cell>
          <cell r="D31">
            <v>505</v>
          </cell>
          <cell r="E31">
            <v>1463</v>
          </cell>
          <cell r="F31">
            <v>1120</v>
          </cell>
          <cell r="G31">
            <v>676</v>
          </cell>
          <cell r="H31" t="str">
            <v>n/a</v>
          </cell>
          <cell r="I31">
            <v>1500</v>
          </cell>
        </row>
        <row r="32">
          <cell r="B32" t="str">
            <v>Parking Ratio Per 1,000 SF NRA</v>
          </cell>
          <cell r="C32">
            <v>4.1152263374485596</v>
          </cell>
          <cell r="D32">
            <v>4.9919436948291374</v>
          </cell>
          <cell r="E32">
            <v>5.0017094017094017</v>
          </cell>
          <cell r="F32">
            <v>4.418163385259902</v>
          </cell>
          <cell r="G32">
            <v>5.0024420205129729</v>
          </cell>
          <cell r="H32">
            <v>0</v>
          </cell>
          <cell r="I32">
            <v>3.0001500075003751</v>
          </cell>
        </row>
        <row r="33">
          <cell r="A33" t="str">
            <v>Sale Data:</v>
          </cell>
        </row>
        <row r="34">
          <cell r="B34" t="str">
            <v>Sale Price</v>
          </cell>
          <cell r="C34" t="str">
            <v>N/A</v>
          </cell>
          <cell r="D34">
            <v>12943000</v>
          </cell>
          <cell r="E34">
            <v>45700000</v>
          </cell>
          <cell r="F34">
            <v>34222365</v>
          </cell>
          <cell r="G34">
            <v>23400000</v>
          </cell>
          <cell r="H34">
            <v>32625000</v>
          </cell>
          <cell r="I34">
            <v>71400000</v>
          </cell>
        </row>
        <row r="35">
          <cell r="B35" t="str">
            <v>Percent Equity</v>
          </cell>
          <cell r="C35" t="str">
            <v>N/A</v>
          </cell>
          <cell r="D35">
            <v>1</v>
          </cell>
          <cell r="E35">
            <v>1</v>
          </cell>
          <cell r="F35">
            <v>1</v>
          </cell>
          <cell r="G35">
            <v>1</v>
          </cell>
          <cell r="H35">
            <v>1</v>
          </cell>
          <cell r="I35">
            <v>1</v>
          </cell>
        </row>
        <row r="36">
          <cell r="B36" t="str">
            <v>Conditions of Sale</v>
          </cell>
          <cell r="C36" t="str">
            <v>N/A</v>
          </cell>
          <cell r="D36" t="str">
            <v>Market</v>
          </cell>
          <cell r="E36" t="str">
            <v>Market</v>
          </cell>
          <cell r="F36" t="str">
            <v>Market</v>
          </cell>
          <cell r="G36" t="str">
            <v>Market</v>
          </cell>
          <cell r="H36" t="str">
            <v>Market</v>
          </cell>
          <cell r="I36" t="str">
            <v>Market</v>
          </cell>
        </row>
        <row r="38">
          <cell r="B38" t="str">
            <v>Cash Equivalent Price</v>
          </cell>
          <cell r="C38" t="str">
            <v>N/A</v>
          </cell>
          <cell r="D38">
            <v>12943000</v>
          </cell>
          <cell r="E38">
            <v>45700000</v>
          </cell>
          <cell r="F38">
            <v>34222365</v>
          </cell>
          <cell r="G38">
            <v>23400000</v>
          </cell>
          <cell r="H38">
            <v>32625000</v>
          </cell>
          <cell r="I38">
            <v>71400000</v>
          </cell>
        </row>
        <row r="39">
          <cell r="B39" t="str">
            <v>Stabilized Cash Equiv. Price</v>
          </cell>
          <cell r="C39" t="str">
            <v>N/A</v>
          </cell>
          <cell r="D39">
            <v>12943000</v>
          </cell>
          <cell r="E39">
            <v>45700000</v>
          </cell>
          <cell r="F39">
            <v>34222365</v>
          </cell>
          <cell r="G39">
            <v>23400000</v>
          </cell>
          <cell r="H39">
            <v>32625000</v>
          </cell>
          <cell r="I39">
            <v>71400000</v>
          </cell>
        </row>
        <row r="40">
          <cell r="A40" t="str">
            <v>Stabilized Economic Data:</v>
          </cell>
        </row>
        <row r="41">
          <cell r="B41" t="str">
            <v>Occupancy at Time of Sale</v>
          </cell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0.96</v>
          </cell>
        </row>
        <row r="42">
          <cell r="B42" t="str">
            <v>Pro Forma Stabilized Occupancy</v>
          </cell>
          <cell r="C42">
            <v>0.97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</row>
        <row r="43">
          <cell r="B43" t="str">
            <v>E.G.I. Per SF Per Annum</v>
          </cell>
          <cell r="C43">
            <v>22.309300648882477</v>
          </cell>
          <cell r="D43">
            <v>10.925004695392584</v>
          </cell>
          <cell r="E43">
            <v>14.487500000000001</v>
          </cell>
          <cell r="F43">
            <v>0</v>
          </cell>
          <cell r="G43">
            <v>19.715420989536312</v>
          </cell>
          <cell r="H43">
            <v>9.1485012632138822</v>
          </cell>
          <cell r="I43">
            <v>16.604930246512325</v>
          </cell>
        </row>
        <row r="44">
          <cell r="B44" t="str">
            <v>Expenses Per SF</v>
          </cell>
          <cell r="C44">
            <v>6.9992790194664734</v>
          </cell>
          <cell r="D44">
            <v>0.34499767701630041</v>
          </cell>
          <cell r="E44">
            <v>0</v>
          </cell>
          <cell r="F44">
            <v>0</v>
          </cell>
          <cell r="G44">
            <v>5.0007400062160521</v>
          </cell>
          <cell r="H44">
            <v>0</v>
          </cell>
          <cell r="I44">
            <v>7.4603730186509329</v>
          </cell>
        </row>
        <row r="45">
          <cell r="B45" t="str">
            <v xml:space="preserve">Expense Ratio </v>
          </cell>
          <cell r="C45">
            <v>0.3137381637203891</v>
          </cell>
          <cell r="D45">
            <v>3.1578721166298146E-2</v>
          </cell>
          <cell r="E45">
            <v>0</v>
          </cell>
          <cell r="F45" t="e">
            <v>#DIV/0!</v>
          </cell>
          <cell r="G45">
            <v>0.25364611837962403</v>
          </cell>
          <cell r="H45">
            <v>0</v>
          </cell>
          <cell r="I45">
            <v>0.4492866219789089</v>
          </cell>
        </row>
        <row r="46">
          <cell r="B46" t="str">
            <v>NOI/EGI</v>
          </cell>
          <cell r="C46">
            <v>0.6862618362796109</v>
          </cell>
          <cell r="D46">
            <v>0.96842127883370188</v>
          </cell>
          <cell r="E46">
            <v>1</v>
          </cell>
          <cell r="F46" t="e">
            <v>#DIV/0!</v>
          </cell>
          <cell r="G46">
            <v>0.74635388162037597</v>
          </cell>
          <cell r="H46">
            <v>1</v>
          </cell>
          <cell r="I46">
            <v>0.5507133780210911</v>
          </cell>
        </row>
        <row r="47">
          <cell r="B47" t="str">
            <v>NOI Per SF</v>
          </cell>
          <cell r="C47">
            <v>10.708605520650943</v>
          </cell>
          <cell r="D47">
            <v>10.580007018376284</v>
          </cell>
          <cell r="E47">
            <v>14.487500000000001</v>
          </cell>
          <cell r="F47">
            <v>0</v>
          </cell>
          <cell r="G47">
            <v>14.714680983320262</v>
          </cell>
          <cell r="H47">
            <v>9.1485012632138822</v>
          </cell>
          <cell r="I47">
            <v>9.1445572278613927</v>
          </cell>
        </row>
        <row r="48">
          <cell r="A48" t="str">
            <v>Units Of Comparison:</v>
          </cell>
        </row>
        <row r="49">
          <cell r="B49" t="str">
            <v>Cash Equivilent As Occupied:</v>
          </cell>
        </row>
        <row r="50">
          <cell r="B50" t="str">
            <v>Price Per SF of NRA</v>
          </cell>
          <cell r="C50" t="str">
            <v>N/A</v>
          </cell>
          <cell r="D50">
            <v>127.94203414291786</v>
          </cell>
          <cell r="E50">
            <v>156.23931623931625</v>
          </cell>
          <cell r="F50">
            <v>135</v>
          </cell>
          <cell r="G50">
            <v>173.16145455621827</v>
          </cell>
          <cell r="H50">
            <v>108.45356026859916</v>
          </cell>
          <cell r="I50">
            <v>142.80714035701786</v>
          </cell>
        </row>
        <row r="51">
          <cell r="B51" t="str">
            <v>Price Per SF of GBA</v>
          </cell>
          <cell r="C51" t="str">
            <v>N/A</v>
          </cell>
          <cell r="D51">
            <v>121.54493243577195</v>
          </cell>
          <cell r="E51">
            <v>148.4273504273504</v>
          </cell>
          <cell r="F51">
            <v>128.25</v>
          </cell>
          <cell r="G51">
            <v>164.50338182840736</v>
          </cell>
          <cell r="H51">
            <v>103.0308822551692</v>
          </cell>
          <cell r="I51">
            <v>135.66678333916695</v>
          </cell>
        </row>
        <row r="52">
          <cell r="B52" t="str">
            <v xml:space="preserve"> E.G.I.M.</v>
          </cell>
          <cell r="C52" t="str">
            <v>N/A</v>
          </cell>
          <cell r="D52">
            <v>11.12538949178038</v>
          </cell>
          <cell r="E52">
            <v>10.245201064873196</v>
          </cell>
          <cell r="F52" t="e">
            <v>#DIV/0!</v>
          </cell>
          <cell r="G52">
            <v>8.3438939455421863</v>
          </cell>
          <cell r="H52" t="str">
            <v>-</v>
          </cell>
          <cell r="I52" t="str">
            <v>-</v>
          </cell>
        </row>
        <row r="53">
          <cell r="B53" t="str">
            <v xml:space="preserve"> Ro</v>
          </cell>
          <cell r="C53" t="str">
            <v>N/A</v>
          </cell>
          <cell r="D53">
            <v>8.7187978057637339E-2</v>
          </cell>
          <cell r="E53">
            <v>9.7606673960612692E-2</v>
          </cell>
          <cell r="F53">
            <v>0</v>
          </cell>
          <cell r="G53">
            <v>9.0969059829059826E-2</v>
          </cell>
          <cell r="H53">
            <v>8.8793777777777777E-2</v>
          </cell>
          <cell r="I53">
            <v>6.4034313725490191E-2</v>
          </cell>
        </row>
        <row r="54">
          <cell r="B54" t="str">
            <v>Stabilized Cash Equivilent:</v>
          </cell>
        </row>
        <row r="55">
          <cell r="B55" t="str">
            <v xml:space="preserve"> Price Per SF of NRA</v>
          </cell>
          <cell r="C55" t="str">
            <v>N/A</v>
          </cell>
          <cell r="D55">
            <v>127.94203414291786</v>
          </cell>
          <cell r="E55">
            <v>156.23931623931625</v>
          </cell>
          <cell r="F55">
            <v>135</v>
          </cell>
          <cell r="G55">
            <v>173.16145455621827</v>
          </cell>
          <cell r="H55">
            <v>108.45356026859916</v>
          </cell>
          <cell r="I55">
            <v>142.80714035701786</v>
          </cell>
        </row>
        <row r="56">
          <cell r="B56" t="str">
            <v xml:space="preserve"> Price Per SF of GBA</v>
          </cell>
          <cell r="C56" t="str">
            <v>N/A</v>
          </cell>
          <cell r="D56">
            <v>121.54493243577195</v>
          </cell>
          <cell r="E56">
            <v>148.4273504273504</v>
          </cell>
          <cell r="F56">
            <v>128.25</v>
          </cell>
          <cell r="G56">
            <v>164.50338182840736</v>
          </cell>
          <cell r="H56">
            <v>103.0308822551692</v>
          </cell>
          <cell r="I56">
            <v>135.66678333916695</v>
          </cell>
        </row>
        <row r="57">
          <cell r="B57" t="str">
            <v xml:space="preserve"> E.G.I.M.</v>
          </cell>
          <cell r="C57" t="str">
            <v>N/A</v>
          </cell>
          <cell r="D57">
            <v>11.710936307137242</v>
          </cell>
          <cell r="E57">
            <v>10.784422173550732</v>
          </cell>
          <cell r="G57">
            <v>8.7830462584654576</v>
          </cell>
          <cell r="H57">
            <v>11.854789888338416</v>
          </cell>
          <cell r="I57">
            <v>8.6002854716606141</v>
          </cell>
        </row>
        <row r="58">
          <cell r="B58" t="str">
            <v xml:space="preserve"> Ro</v>
          </cell>
          <cell r="C58" t="str">
            <v>N/A</v>
          </cell>
          <cell r="D58">
            <v>8.2693753380205515E-2</v>
          </cell>
          <cell r="E58">
            <v>9.2726340262582058E-2</v>
          </cell>
          <cell r="G58">
            <v>8.4976653846153855E-2</v>
          </cell>
          <cell r="H58">
            <v>8.4354088888888887E-2</v>
          </cell>
          <cell r="I58">
            <v>6.4034313725490191E-2</v>
          </cell>
        </row>
        <row r="60">
          <cell r="B60" t="str">
            <v>Sample Statistics:</v>
          </cell>
          <cell r="C60" t="str">
            <v>Low</v>
          </cell>
          <cell r="D60" t="str">
            <v>Mean</v>
          </cell>
          <cell r="E60" t="str">
            <v>High</v>
          </cell>
        </row>
        <row r="61">
          <cell r="B61" t="str">
            <v>(Stabilized Cash Equivilent)</v>
          </cell>
        </row>
        <row r="62">
          <cell r="B62" t="str">
            <v xml:space="preserve"> Price Per SF of N.R.A.</v>
          </cell>
          <cell r="C62">
            <v>108.45356026859916</v>
          </cell>
          <cell r="D62">
            <v>140.60058426067823</v>
          </cell>
          <cell r="E62">
            <v>173.16145455621827</v>
          </cell>
        </row>
        <row r="63">
          <cell r="B63" t="str">
            <v xml:space="preserve"> Price Per SF of GBA</v>
          </cell>
          <cell r="C63">
            <v>103.0308822551692</v>
          </cell>
          <cell r="D63">
            <v>133.57055504764432</v>
          </cell>
          <cell r="E63">
            <v>164.50338182840736</v>
          </cell>
        </row>
        <row r="64">
          <cell r="B64" t="str">
            <v xml:space="preserve"> EGIM</v>
          </cell>
          <cell r="C64">
            <v>8.6002854716606141</v>
          </cell>
          <cell r="D64">
            <v>10.346696019830492</v>
          </cell>
          <cell r="E64">
            <v>11.854789888338416</v>
          </cell>
        </row>
        <row r="65">
          <cell r="B65" t="str">
            <v xml:space="preserve"> Ro</v>
          </cell>
          <cell r="C65">
            <v>6.4034313725490191E-2</v>
          </cell>
          <cell r="D65">
            <v>8.1757030020664104E-2</v>
          </cell>
          <cell r="E65">
            <v>9.2726340262582058E-2</v>
          </cell>
        </row>
        <row r="104">
          <cell r="B104" t="str">
            <v>COMPARABLE IMPROVED SALES ADJUSTMENT SUMMARY</v>
          </cell>
        </row>
        <row r="105">
          <cell r="B105" t="str">
            <v>Proposed Office Building For Mobil Oil Corporation</v>
          </cell>
        </row>
        <row r="106">
          <cell r="B106" t="str">
            <v>13777 Midway Road</v>
          </cell>
        </row>
        <row r="107">
          <cell r="B107" t="str">
            <v>Farmers Branch, Dallas County, Texas</v>
          </cell>
        </row>
        <row r="110">
          <cell r="D110" t="str">
            <v>Comparable Sales</v>
          </cell>
        </row>
        <row r="111">
          <cell r="D111">
            <v>1</v>
          </cell>
          <cell r="E111">
            <v>2</v>
          </cell>
          <cell r="F111">
            <v>3</v>
          </cell>
          <cell r="G111">
            <v>4</v>
          </cell>
          <cell r="H111">
            <v>5</v>
          </cell>
          <cell r="I111">
            <v>5</v>
          </cell>
        </row>
        <row r="113">
          <cell r="B113" t="str">
            <v>Date Of Sale</v>
          </cell>
          <cell r="D113" t="str">
            <v>Jul-98</v>
          </cell>
          <cell r="E113" t="str">
            <v>Jun-98</v>
          </cell>
          <cell r="F113" t="str">
            <v>Jun-98</v>
          </cell>
          <cell r="G113" t="str">
            <v>Feb-98</v>
          </cell>
          <cell r="H113" t="str">
            <v>Nov-97</v>
          </cell>
          <cell r="I113" t="str">
            <v>Oct-97</v>
          </cell>
        </row>
        <row r="114">
          <cell r="B114" t="str">
            <v>NRA</v>
          </cell>
          <cell r="D114">
            <v>101163</v>
          </cell>
          <cell r="E114">
            <v>292500</v>
          </cell>
          <cell r="F114">
            <v>253499</v>
          </cell>
          <cell r="G114">
            <v>135134</v>
          </cell>
          <cell r="H114">
            <v>300820</v>
          </cell>
          <cell r="I114">
            <v>499975</v>
          </cell>
        </row>
        <row r="115">
          <cell r="B115" t="str">
            <v>Stabilized NOI Per SF NRA</v>
          </cell>
          <cell r="D115">
            <v>10.580007018376284</v>
          </cell>
          <cell r="E115">
            <v>14.487500000000001</v>
          </cell>
          <cell r="F115">
            <v>0</v>
          </cell>
          <cell r="G115">
            <v>14.714680983320262</v>
          </cell>
          <cell r="H115">
            <v>9.1485012632138822</v>
          </cell>
          <cell r="I115">
            <v>9.1445572278613927</v>
          </cell>
        </row>
        <row r="117">
          <cell r="B117" t="str">
            <v>Contract Price Per Unit</v>
          </cell>
          <cell r="D117">
            <v>127.94203414291786</v>
          </cell>
          <cell r="E117">
            <v>156.23931623931625</v>
          </cell>
          <cell r="F117">
            <v>135</v>
          </cell>
          <cell r="G117">
            <v>173.16145455621827</v>
          </cell>
          <cell r="H117">
            <v>108.45356026859916</v>
          </cell>
          <cell r="I117">
            <v>142.80714035701786</v>
          </cell>
        </row>
        <row r="118">
          <cell r="B118" t="str">
            <v>Cash Equivalency Adjustment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B119" t="str">
            <v>Cash Equivalent Price Per Unit</v>
          </cell>
          <cell r="D119">
            <v>127.94203414291786</v>
          </cell>
          <cell r="E119">
            <v>156.23931623931625</v>
          </cell>
          <cell r="F119">
            <v>135</v>
          </cell>
          <cell r="G119">
            <v>173.16145455621827</v>
          </cell>
          <cell r="H119">
            <v>108.45356026859916</v>
          </cell>
          <cell r="I119">
            <v>142.80714035701786</v>
          </cell>
        </row>
        <row r="121">
          <cell r="B121" t="str">
            <v>Rent Loss Adjustment</v>
          </cell>
          <cell r="D121">
            <v>0</v>
          </cell>
          <cell r="E121">
            <v>0</v>
          </cell>
          <cell r="F121">
            <v>0</v>
          </cell>
          <cell r="G121">
            <v>1.2814150100837196E-3</v>
          </cell>
          <cell r="H121">
            <v>0</v>
          </cell>
          <cell r="I121">
            <v>0</v>
          </cell>
        </row>
        <row r="122">
          <cell r="B122" t="str">
            <v>Stabilized Cash Equivalent Price</v>
          </cell>
          <cell r="D122">
            <v>127.94203414291786</v>
          </cell>
          <cell r="E122">
            <v>156.23931623931625</v>
          </cell>
          <cell r="F122">
            <v>135</v>
          </cell>
          <cell r="G122">
            <v>173.16273597122836</v>
          </cell>
          <cell r="H122">
            <v>108.45356026859916</v>
          </cell>
          <cell r="I122">
            <v>142.80714035701786</v>
          </cell>
        </row>
        <row r="124">
          <cell r="B124" t="str">
            <v>Property Rights Conveyed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0.29963585434173667</v>
          </cell>
        </row>
        <row r="125">
          <cell r="B125" t="str">
            <v>Adjusted Unit Price</v>
          </cell>
          <cell r="D125">
            <v>127.94203414291786</v>
          </cell>
          <cell r="E125">
            <v>156.23931623931625</v>
          </cell>
          <cell r="F125">
            <v>135</v>
          </cell>
          <cell r="G125">
            <v>173.16145455621827</v>
          </cell>
          <cell r="H125">
            <v>108.45356026859916</v>
          </cell>
          <cell r="I125">
            <v>185.59727986399321</v>
          </cell>
        </row>
        <row r="127">
          <cell r="B127" t="str">
            <v>Conditions of Sale Adjustment</v>
          </cell>
          <cell r="D127">
            <v>0</v>
          </cell>
          <cell r="E127">
            <v>0</v>
          </cell>
          <cell r="F127">
            <v>0</v>
          </cell>
          <cell r="G127">
            <v>0.25</v>
          </cell>
          <cell r="H127">
            <v>0</v>
          </cell>
          <cell r="I127">
            <v>0</v>
          </cell>
        </row>
        <row r="128">
          <cell r="B128" t="str">
            <v>Adjusted Unit Price</v>
          </cell>
          <cell r="D128">
            <v>127.94203414291786</v>
          </cell>
          <cell r="E128">
            <v>156.23931623931625</v>
          </cell>
          <cell r="F128">
            <v>135</v>
          </cell>
          <cell r="G128">
            <v>216.45181819527284</v>
          </cell>
          <cell r="H128">
            <v>108.45356026859916</v>
          </cell>
          <cell r="I128">
            <v>185.59727986399321</v>
          </cell>
        </row>
        <row r="130">
          <cell r="B130" t="str">
            <v>Market Conditions Adjustment</v>
          </cell>
          <cell r="D130">
            <v>0</v>
          </cell>
          <cell r="E130">
            <v>0</v>
          </cell>
          <cell r="F130">
            <v>0.1</v>
          </cell>
          <cell r="G130">
            <v>0.1</v>
          </cell>
          <cell r="H130">
            <v>0.2</v>
          </cell>
          <cell r="I130">
            <v>0.2</v>
          </cell>
        </row>
        <row r="131">
          <cell r="B131" t="str">
            <v>Adjusted Unit Price</v>
          </cell>
          <cell r="D131">
            <v>127.94203414291786</v>
          </cell>
          <cell r="E131">
            <v>156.23931623931625</v>
          </cell>
          <cell r="F131">
            <v>148.5</v>
          </cell>
          <cell r="G131">
            <v>238.09700001480013</v>
          </cell>
          <cell r="H131">
            <v>130.14427232231898</v>
          </cell>
          <cell r="I131">
            <v>222.71673583679186</v>
          </cell>
        </row>
        <row r="133">
          <cell r="B133" t="str">
            <v>Physical Adjustments:</v>
          </cell>
        </row>
        <row r="134">
          <cell r="A134" t="str">
            <v xml:space="preserve"> </v>
          </cell>
          <cell r="B134" t="str">
            <v xml:space="preserve">   Location</v>
          </cell>
          <cell r="D134">
            <v>-0.1</v>
          </cell>
          <cell r="E134">
            <v>-0.05</v>
          </cell>
          <cell r="F134">
            <v>-0.15</v>
          </cell>
          <cell r="G134">
            <v>0</v>
          </cell>
          <cell r="H134">
            <v>-0.1</v>
          </cell>
          <cell r="I134">
            <v>-0.1</v>
          </cell>
        </row>
        <row r="135">
          <cell r="B135" t="str">
            <v xml:space="preserve">   Size</v>
          </cell>
          <cell r="D135">
            <v>7.0000000000000007E-2</v>
          </cell>
          <cell r="E135">
            <v>0.25</v>
          </cell>
          <cell r="F135">
            <v>0.06</v>
          </cell>
          <cell r="G135">
            <v>-0.03</v>
          </cell>
          <cell r="H135">
            <v>0</v>
          </cell>
          <cell r="I135">
            <v>0</v>
          </cell>
        </row>
        <row r="136">
          <cell r="B136" t="str">
            <v xml:space="preserve">   Project Size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B137" t="str">
            <v xml:space="preserve">   Age/Condition</v>
          </cell>
          <cell r="D137">
            <v>0.11</v>
          </cell>
          <cell r="E137">
            <v>0.14000000000000001</v>
          </cell>
          <cell r="F137">
            <v>0.14000000000000001</v>
          </cell>
          <cell r="G137">
            <v>0.14000000000000001</v>
          </cell>
          <cell r="H137">
            <v>0.1</v>
          </cell>
          <cell r="I137">
            <v>0.1</v>
          </cell>
        </row>
        <row r="138">
          <cell r="B138" t="str">
            <v xml:space="preserve">   Quality/Amenities</v>
          </cell>
          <cell r="D138">
            <v>-0.1</v>
          </cell>
          <cell r="E138">
            <v>-0.1</v>
          </cell>
          <cell r="F138">
            <v>-0.05</v>
          </cell>
          <cell r="G138">
            <v>-0.05</v>
          </cell>
          <cell r="H138">
            <v>0</v>
          </cell>
          <cell r="I138">
            <v>0</v>
          </cell>
        </row>
        <row r="140">
          <cell r="B140" t="str">
            <v>Net Physical Adjustment</v>
          </cell>
          <cell r="D140">
            <v>-2.0000000000000004E-2</v>
          </cell>
          <cell r="E140">
            <v>0.24000000000000002</v>
          </cell>
          <cell r="F140">
            <v>1.3877787807814457E-17</v>
          </cell>
          <cell r="G140">
            <v>6.0000000000000012E-2</v>
          </cell>
          <cell r="H140">
            <v>0</v>
          </cell>
          <cell r="I140">
            <v>0</v>
          </cell>
        </row>
        <row r="141">
          <cell r="B141" t="str">
            <v>Absolute Physical Adjustment</v>
          </cell>
          <cell r="D141">
            <v>0.38</v>
          </cell>
          <cell r="E141">
            <v>0.54</v>
          </cell>
          <cell r="F141">
            <v>0.39999999999999997</v>
          </cell>
          <cell r="G141">
            <v>0.22000000000000003</v>
          </cell>
          <cell r="H141">
            <v>0.2</v>
          </cell>
          <cell r="I141">
            <v>0.2</v>
          </cell>
        </row>
        <row r="143">
          <cell r="B143" t="str">
            <v>Adjusted Unit Price</v>
          </cell>
          <cell r="D143">
            <v>125.3831934600595</v>
          </cell>
          <cell r="E143">
            <v>193.73675213675216</v>
          </cell>
          <cell r="F143">
            <v>148.5</v>
          </cell>
          <cell r="G143">
            <v>252.38282001568814</v>
          </cell>
          <cell r="H143">
            <v>130.14427232231898</v>
          </cell>
          <cell r="I143">
            <v>222.71673583679186</v>
          </cell>
        </row>
      </sheetData>
      <sheetData sheetId="2" refreshError="1">
        <row r="1">
          <cell r="A1" t="str">
            <v>Expense Summary</v>
          </cell>
        </row>
        <row r="2">
          <cell r="A2" t="str">
            <v>Proposed Office Building For Mobil Oil Corporation</v>
          </cell>
        </row>
        <row r="3">
          <cell r="A3" t="str">
            <v>Farmers Branch, Dallas County, Texas</v>
          </cell>
        </row>
        <row r="5">
          <cell r="B5" t="str">
            <v>Property:</v>
          </cell>
          <cell r="D5" t="str">
            <v>Proposed Office Building For Mobil Oil Corporation</v>
          </cell>
        </row>
        <row r="6">
          <cell r="B6" t="str">
            <v>Property NRA:</v>
          </cell>
          <cell r="D6">
            <v>115668</v>
          </cell>
        </row>
        <row r="7">
          <cell r="J7" t="str">
            <v>Stabilized</v>
          </cell>
        </row>
        <row r="8">
          <cell r="E8" t="str">
            <v>BOMA Range ($/SF)</v>
          </cell>
          <cell r="G8" t="str">
            <v>BOMA Avg.</v>
          </cell>
          <cell r="H8" t="str">
            <v>BOMA Avg.</v>
          </cell>
          <cell r="J8" t="str">
            <v>Estimate</v>
          </cell>
        </row>
        <row r="9">
          <cell r="E9" t="str">
            <v>Low</v>
          </cell>
          <cell r="F9" t="str">
            <v>High</v>
          </cell>
          <cell r="G9" t="str">
            <v>Total $</v>
          </cell>
          <cell r="H9" t="str">
            <v>$/SF</v>
          </cell>
          <cell r="J9">
            <v>35744</v>
          </cell>
        </row>
        <row r="10">
          <cell r="B10" t="str">
            <v>Fixed Expenses</v>
          </cell>
        </row>
        <row r="11">
          <cell r="C11" t="str">
            <v>Real Estate Taxes</v>
          </cell>
          <cell r="E11" t="str">
            <v>n/a</v>
          </cell>
          <cell r="F11" t="str">
            <v>n/a</v>
          </cell>
          <cell r="G11">
            <v>149321</v>
          </cell>
          <cell r="H11">
            <v>1.1399999999999999</v>
          </cell>
          <cell r="J11">
            <v>2.21</v>
          </cell>
        </row>
        <row r="12">
          <cell r="C12" t="str">
            <v>Insurance</v>
          </cell>
          <cell r="E12" t="str">
            <v>n/a</v>
          </cell>
          <cell r="F12" t="str">
            <v>n/a</v>
          </cell>
          <cell r="G12">
            <v>10000</v>
          </cell>
          <cell r="H12">
            <v>0.31</v>
          </cell>
          <cell r="J12">
            <v>0.3</v>
          </cell>
        </row>
        <row r="14">
          <cell r="B14" t="str">
            <v>Subtotal Fixed Expenses</v>
          </cell>
          <cell r="E14">
            <v>1.45</v>
          </cell>
          <cell r="F14">
            <v>1.5</v>
          </cell>
          <cell r="G14">
            <v>159321</v>
          </cell>
          <cell r="H14">
            <v>1.45</v>
          </cell>
          <cell r="J14">
            <v>2.5099999999999998</v>
          </cell>
        </row>
        <row r="16">
          <cell r="B16" t="str">
            <v>Variable Expenses</v>
          </cell>
        </row>
        <row r="17">
          <cell r="C17" t="str">
            <v>R &amp; M</v>
          </cell>
          <cell r="E17">
            <v>0.87</v>
          </cell>
          <cell r="F17">
            <v>1.95</v>
          </cell>
          <cell r="G17">
            <v>97106</v>
          </cell>
          <cell r="H17">
            <v>1.41</v>
          </cell>
          <cell r="J17">
            <v>1</v>
          </cell>
        </row>
        <row r="18">
          <cell r="C18" t="str">
            <v>Admin.</v>
          </cell>
          <cell r="E18">
            <v>0.31000000000000005</v>
          </cell>
          <cell r="F18">
            <v>0.62</v>
          </cell>
          <cell r="G18">
            <v>50006</v>
          </cell>
          <cell r="H18">
            <v>0.42000000000000004</v>
          </cell>
          <cell r="J18">
            <v>0.35</v>
          </cell>
        </row>
        <row r="19">
          <cell r="C19" t="str">
            <v>Utilities</v>
          </cell>
          <cell r="E19">
            <v>1.07</v>
          </cell>
          <cell r="F19">
            <v>2.17</v>
          </cell>
          <cell r="G19">
            <v>230740</v>
          </cell>
          <cell r="H19">
            <v>1.33</v>
          </cell>
          <cell r="J19">
            <v>1.35</v>
          </cell>
        </row>
        <row r="20">
          <cell r="C20" t="str">
            <v>Janitorial</v>
          </cell>
          <cell r="E20">
            <v>0.54</v>
          </cell>
          <cell r="F20">
            <v>0.86</v>
          </cell>
          <cell r="G20">
            <v>91661</v>
          </cell>
          <cell r="H20">
            <v>0.66</v>
          </cell>
          <cell r="J20">
            <v>0.65</v>
          </cell>
        </row>
        <row r="21">
          <cell r="C21" t="str">
            <v>Security</v>
          </cell>
          <cell r="E21">
            <v>0.44</v>
          </cell>
          <cell r="F21">
            <v>0.44</v>
          </cell>
          <cell r="G21">
            <v>110664</v>
          </cell>
          <cell r="H21">
            <v>0.44</v>
          </cell>
          <cell r="J21">
            <v>0.45</v>
          </cell>
        </row>
        <row r="22">
          <cell r="C22" t="str">
            <v>Miscellaneous</v>
          </cell>
          <cell r="E22">
            <v>0</v>
          </cell>
          <cell r="F22">
            <v>0</v>
          </cell>
          <cell r="G22">
            <v>2000</v>
          </cell>
          <cell r="H22">
            <v>0</v>
          </cell>
          <cell r="J22">
            <v>0.02</v>
          </cell>
        </row>
        <row r="23">
          <cell r="C23" t="str">
            <v>Management</v>
          </cell>
          <cell r="E23">
            <v>0.62</v>
          </cell>
          <cell r="F23">
            <v>0.62</v>
          </cell>
          <cell r="G23">
            <v>93589</v>
          </cell>
          <cell r="H23">
            <v>0.62</v>
          </cell>
          <cell r="J23">
            <v>0.03</v>
          </cell>
          <cell r="K23" t="str">
            <v>of EGI</v>
          </cell>
        </row>
        <row r="25">
          <cell r="B25" t="str">
            <v>Subtotal Variable Expenses</v>
          </cell>
          <cell r="E25">
            <v>3.85</v>
          </cell>
          <cell r="F25">
            <v>6.660000000000001</v>
          </cell>
          <cell r="G25">
            <v>675766</v>
          </cell>
          <cell r="H25">
            <v>4.8800000000000008</v>
          </cell>
          <cell r="J25">
            <v>3.8200000000000003</v>
          </cell>
        </row>
        <row r="27">
          <cell r="B27" t="str">
            <v>Total Expenses</v>
          </cell>
          <cell r="E27">
            <v>5.3</v>
          </cell>
          <cell r="F27">
            <v>8.16</v>
          </cell>
          <cell r="G27">
            <v>835087</v>
          </cell>
          <cell r="H27">
            <v>7.219689110211986</v>
          </cell>
          <cell r="J27">
            <v>6.33</v>
          </cell>
        </row>
        <row r="29">
          <cell r="A29" t="str">
            <v>NOTES:</v>
          </cell>
        </row>
        <row r="30">
          <cell r="A30" t="str">
            <v>Only average reported for Management and Security, which was also used as Low and High results.</v>
          </cell>
        </row>
        <row r="31">
          <cell r="A31" t="str">
            <v>Miscellaneous is included in the Administrative section for BOMA, but we have included it under its own category.</v>
          </cell>
        </row>
        <row r="32">
          <cell r="A32" t="str">
            <v>Totals do not include Management expense. If included, the Total would be approx.:</v>
          </cell>
          <cell r="I32">
            <v>6.9992790194664734</v>
          </cell>
          <cell r="J32" t="str">
            <v>/SF</v>
          </cell>
        </row>
      </sheetData>
      <sheetData sheetId="3" refreshError="1">
        <row r="1">
          <cell r="A1" t="str">
            <v>STABILIZED PRO-FORMA OPERATING STATEMENT - JULY 1, 1999</v>
          </cell>
        </row>
        <row r="3">
          <cell r="B3" t="str">
            <v>Building Size</v>
          </cell>
          <cell r="F3">
            <v>115668</v>
          </cell>
          <cell r="G3" t="str">
            <v>SF</v>
          </cell>
        </row>
        <row r="4">
          <cell r="F4">
            <v>8.3333333333333332E-3</v>
          </cell>
        </row>
        <row r="5">
          <cell r="B5" t="str">
            <v>Base Rent</v>
          </cell>
          <cell r="F5">
            <v>18.7</v>
          </cell>
          <cell r="G5" t="str">
            <v>per SF</v>
          </cell>
          <cell r="I5">
            <v>2162991.6</v>
          </cell>
        </row>
        <row r="6">
          <cell r="B6" t="str">
            <v>Expense Recoveries</v>
          </cell>
          <cell r="I6">
            <v>859458.86863734678</v>
          </cell>
        </row>
        <row r="8">
          <cell r="B8" t="str">
            <v>Less Vacancy and Collection Loss @</v>
          </cell>
          <cell r="F8">
            <v>0.03</v>
          </cell>
          <cell r="I8">
            <v>-90673.514059120396</v>
          </cell>
        </row>
        <row r="10">
          <cell r="B10" t="str">
            <v>Effective Gross Income</v>
          </cell>
          <cell r="F10">
            <v>25.346482644968585</v>
          </cell>
          <cell r="G10" t="str">
            <v>per SF</v>
          </cell>
          <cell r="I10">
            <v>2931776.9545782264</v>
          </cell>
        </row>
        <row r="12">
          <cell r="A12" t="str">
            <v>Operating Expenses:</v>
          </cell>
        </row>
        <row r="13">
          <cell r="A13" t="str">
            <v xml:space="preserve">     Fixed:</v>
          </cell>
        </row>
        <row r="14">
          <cell r="B14" t="str">
            <v>Real Estate Taxes</v>
          </cell>
          <cell r="E14">
            <v>2.2799999999999998</v>
          </cell>
          <cell r="H14">
            <v>263723.03999999998</v>
          </cell>
        </row>
        <row r="15">
          <cell r="B15" t="str">
            <v>Building Insurance</v>
          </cell>
          <cell r="E15">
            <v>0.32</v>
          </cell>
          <cell r="H15">
            <v>37013.760000000002</v>
          </cell>
        </row>
        <row r="17">
          <cell r="A17" t="str">
            <v xml:space="preserve">     Variable:</v>
          </cell>
        </row>
        <row r="18">
          <cell r="B18" t="str">
            <v>Repairs and Maintenance</v>
          </cell>
          <cell r="E18">
            <v>1.07</v>
          </cell>
          <cell r="H18">
            <v>123764.76000000001</v>
          </cell>
        </row>
        <row r="19">
          <cell r="B19" t="str">
            <v>Administrative</v>
          </cell>
          <cell r="E19">
            <v>0.37</v>
          </cell>
          <cell r="H19">
            <v>42797.159999999996</v>
          </cell>
        </row>
        <row r="20">
          <cell r="B20" t="str">
            <v>Utilities</v>
          </cell>
          <cell r="E20">
            <v>1.44</v>
          </cell>
          <cell r="H20">
            <v>166561.91999999998</v>
          </cell>
        </row>
        <row r="21">
          <cell r="B21" t="str">
            <v>Janitorial</v>
          </cell>
          <cell r="E21">
            <v>0.69</v>
          </cell>
          <cell r="H21">
            <v>79810.92</v>
          </cell>
        </row>
        <row r="22">
          <cell r="B22" t="str">
            <v>Security</v>
          </cell>
          <cell r="E22">
            <v>0.48</v>
          </cell>
          <cell r="H22">
            <v>55520.639999999999</v>
          </cell>
        </row>
        <row r="23">
          <cell r="B23" t="str">
            <v>Miscellaneous</v>
          </cell>
          <cell r="E23">
            <v>0.02</v>
          </cell>
          <cell r="H23">
            <v>2313.36</v>
          </cell>
        </row>
        <row r="24">
          <cell r="B24" t="str">
            <v>Management</v>
          </cell>
          <cell r="E24">
            <v>0.03</v>
          </cell>
          <cell r="F24" t="str">
            <v>EGI</v>
          </cell>
          <cell r="H24">
            <v>87953.308637346796</v>
          </cell>
        </row>
        <row r="26">
          <cell r="B26" t="str">
            <v>Total Operating Expenses</v>
          </cell>
          <cell r="E26">
            <v>7.4303944793490571</v>
          </cell>
          <cell r="F26" t="str">
            <v>per SF</v>
          </cell>
          <cell r="I26">
            <v>859458.86863734678</v>
          </cell>
        </row>
        <row r="29">
          <cell r="B29" t="str">
            <v>Net Operating Income</v>
          </cell>
          <cell r="I29">
            <v>2072318.0859408798</v>
          </cell>
        </row>
        <row r="34">
          <cell r="A34" t="str">
            <v>DIRECT CAPITALIZATION ANALYSIS - AS OF JULY 1, 1999</v>
          </cell>
        </row>
        <row r="36">
          <cell r="B36" t="str">
            <v>Net Operating Income</v>
          </cell>
          <cell r="I36">
            <v>2072318.0859408798</v>
          </cell>
        </row>
        <row r="38">
          <cell r="B38" t="str">
            <v>Divide By</v>
          </cell>
        </row>
        <row r="39">
          <cell r="B39" t="str">
            <v>Overall Capitalization Rate (Ro)</v>
          </cell>
          <cell r="I39">
            <v>9.5000000000000001E-2</v>
          </cell>
        </row>
        <row r="42">
          <cell r="B42" t="str">
            <v>Value Indication by Direct</v>
          </cell>
          <cell r="I42">
            <v>21813874.588851366</v>
          </cell>
        </row>
        <row r="43">
          <cell r="B43" t="str">
            <v>Capitalization</v>
          </cell>
          <cell r="I43">
            <v>21800000</v>
          </cell>
          <cell r="J43" t="str">
            <v>Rounded</v>
          </cell>
        </row>
        <row r="45">
          <cell r="B45" t="str">
            <v>Value Indication Per Square Foot</v>
          </cell>
          <cell r="I45">
            <v>188.4704499083584</v>
          </cell>
        </row>
      </sheetData>
      <sheetData sheetId="4" refreshError="1">
        <row r="3">
          <cell r="A3" t="str">
            <v>Rent Loss Calculation Assumptions:</v>
          </cell>
        </row>
        <row r="5">
          <cell r="A5" t="str">
            <v>NRA:</v>
          </cell>
          <cell r="B5">
            <v>110256</v>
          </cell>
        </row>
        <row r="6">
          <cell r="A6" t="str">
            <v>Beginning Occupancy:</v>
          </cell>
          <cell r="B6">
            <v>0.75</v>
          </cell>
        </row>
        <row r="7">
          <cell r="A7" t="str">
            <v>Stabilized Occupancy:</v>
          </cell>
          <cell r="B7">
            <v>0.9</v>
          </cell>
        </row>
        <row r="8">
          <cell r="A8" t="str">
            <v>Absorption Period:</v>
          </cell>
          <cell r="B8">
            <v>6</v>
          </cell>
          <cell r="C8" t="str">
            <v>Months</v>
          </cell>
        </row>
        <row r="9">
          <cell r="A9" t="str">
            <v>Discount Rate:</v>
          </cell>
          <cell r="B9">
            <v>0.1</v>
          </cell>
          <cell r="C9" t="str">
            <v>per Year</v>
          </cell>
        </row>
        <row r="10">
          <cell r="A10" t="str">
            <v>Management Fee:</v>
          </cell>
          <cell r="B10">
            <v>0.05</v>
          </cell>
          <cell r="C10" t="str">
            <v>EGI</v>
          </cell>
        </row>
        <row r="11">
          <cell r="A11" t="str">
            <v>Lease Commission Rate:</v>
          </cell>
          <cell r="B11">
            <v>0.04</v>
          </cell>
          <cell r="C11" t="str">
            <v>Total Lease Revenue</v>
          </cell>
        </row>
        <row r="12">
          <cell r="A12" t="str">
            <v>Effective Lease Term:</v>
          </cell>
          <cell r="B12">
            <v>10</v>
          </cell>
          <cell r="C12" t="str">
            <v>Years</v>
          </cell>
        </row>
        <row r="13">
          <cell r="A13" t="str">
            <v>PGI/SF/YR:</v>
          </cell>
          <cell r="B13">
            <v>14</v>
          </cell>
        </row>
        <row r="14">
          <cell r="A14" t="str">
            <v>Income Growth:</v>
          </cell>
          <cell r="B14">
            <v>0.03</v>
          </cell>
        </row>
        <row r="15">
          <cell r="A15" t="str">
            <v>Effective TI ($/SF):</v>
          </cell>
          <cell r="B15">
            <v>10</v>
          </cell>
        </row>
        <row r="16">
          <cell r="A16" t="str">
            <v>TI Growth Rate:</v>
          </cell>
          <cell r="B16">
            <v>0.04</v>
          </cell>
        </row>
        <row r="19">
          <cell r="A19" t="str">
            <v>LEASE-UP DISCOUNT:</v>
          </cell>
          <cell r="B19">
            <v>289610.51180462388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Sale Grid - File"/>
      <sheetName val="Land Sale Grid - Report"/>
      <sheetName val="RCN-Building"/>
      <sheetName val="RCN - Site Improvements"/>
      <sheetName val="Depreciation"/>
      <sheetName val="Summar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grid - file"/>
      <sheetName val="land grid -report"/>
      <sheetName val="RCN-Building"/>
      <sheetName val="RCN - Improvements"/>
      <sheetName val="Summary"/>
      <sheetName val="Insurable"/>
      <sheetName val="Age Chart"/>
    </sheetNames>
    <sheetDataSet>
      <sheetData sheetId="0"/>
      <sheetData sheetId="1"/>
      <sheetData sheetId="2" refreshError="1">
        <row r="3">
          <cell r="A3" t="str">
            <v>5825 Brockway Road, Saginaw, Michigan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DCF"/>
      <sheetName val="DCF Discounting"/>
      <sheetName val="Go Dark"/>
      <sheetName val="Cost"/>
      <sheetName val="Marshall"/>
      <sheetName val="As-Is"/>
      <sheetName val="Discount Rate"/>
      <sheetName val="Taxes"/>
      <sheetName val="Land Sale Grid - File"/>
      <sheetName val="Land Sale Grid - Report"/>
      <sheetName val="Sales-Summary"/>
      <sheetName val="Sales-Local"/>
      <sheetName val="Sales-WORK"/>
      <sheetName val="Sales-REPORT"/>
      <sheetName val="HISTORIC I&amp;E"/>
      <sheetName val="Rent Comps"/>
      <sheetName val="Office"/>
      <sheetName val="Subject Rent"/>
    </sheetNames>
    <sheetDataSet>
      <sheetData sheetId="0" refreshError="1">
        <row r="63">
          <cell r="E63">
            <v>37347</v>
          </cell>
        </row>
        <row r="64">
          <cell r="E64">
            <v>234830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Terms"/>
      <sheetName val="DCF"/>
      <sheetName val="EBO_RES"/>
      <sheetName val="EOL_RES"/>
      <sheetName val="FMV_Curve"/>
      <sheetName val="Capacity Factors"/>
      <sheetName val="Fuel Analysis"/>
      <sheetName val="S&amp;P Fuel Analysis"/>
      <sheetName val="Operating Expenses"/>
      <sheetName val="O&amp;M Hist. Analysis"/>
      <sheetName val="Capital Expenditures"/>
      <sheetName val="Emissions"/>
      <sheetName val="Emission Rates"/>
      <sheetName val="Economic Rent Analysis"/>
      <sheetName val="Pricing"/>
      <sheetName val="Debt Balance"/>
      <sheetName val="FPO"/>
      <sheetName val="IRR"/>
      <sheetName val="IRR_FPO"/>
      <sheetName val="IRR_SC"/>
      <sheetName val="Curve"/>
      <sheetName val="Coal 65 L4"/>
    </sheetNames>
    <sheetDataSet>
      <sheetData sheetId="0" refreshError="1"/>
      <sheetData sheetId="1" refreshError="1"/>
      <sheetData sheetId="2" refreshError="1">
        <row r="10">
          <cell r="B10">
            <v>0.09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DataWorksheet"/>
      <sheetName val="ASSETS"/>
      <sheetName val="LIABILITIES"/>
      <sheetName val="PROD INC-STMT"/>
      <sheetName val="DOM SUBS"/>
      <sheetName val="FRN SUBS"/>
      <sheetName val="GOODWILL"/>
      <sheetName val="FIXED ASSETS"/>
      <sheetName val="UNCONS"/>
      <sheetName val="ASSET"/>
      <sheetName val="LIAB"/>
      <sheetName val="PANDL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our"/>
      <sheetName val="Hovedside"/>
      <sheetName val="AllMarkets"/>
      <sheetName val="EUMarked"/>
      <sheetName val="EUImp"/>
      <sheetName val="EUprosent"/>
      <sheetName val="JMarked"/>
      <sheetName val="JImp"/>
      <sheetName val="Jprosent"/>
      <sheetName val="USAMarked"/>
      <sheetName val="USAImp"/>
      <sheetName val="USAprosent"/>
      <sheetName val="RUMarked"/>
      <sheetName val="RUImport"/>
      <sheetName val="RUprosent"/>
      <sheetName val="OMarked Ex. Russia"/>
      <sheetName val="O Ex. Russia Imp"/>
      <sheetName val="O Ex. Russia prosent"/>
      <sheetName val="OMarked"/>
      <sheetName val="OImp"/>
      <sheetName val="Oprosent"/>
      <sheetName val="Norge"/>
      <sheetName val="UK"/>
      <sheetName val="Færøyene"/>
      <sheetName val="Irland"/>
      <sheetName val="Island"/>
      <sheetName val="Danmark"/>
      <sheetName val="Chile"/>
      <sheetName val="Canada"/>
      <sheetName val="USA"/>
      <sheetName val="Australia"/>
      <sheetName val="Others"/>
      <sheetName val="241"/>
      <sheetName val="441-Sold Quantity"/>
      <sheetName val="Doc"/>
      <sheetName val="Kilder"/>
      <sheetName val="Kladd"/>
    </sheetNames>
    <sheetDataSet>
      <sheetData sheetId="0"/>
      <sheetData sheetId="1"/>
      <sheetData sheetId="2"/>
      <sheetData sheetId="3">
        <row r="10">
          <cell r="X10">
            <v>45400</v>
          </cell>
        </row>
      </sheetData>
      <sheetData sheetId="4"/>
      <sheetData sheetId="5"/>
      <sheetData sheetId="6">
        <row r="10">
          <cell r="X10">
            <v>4200</v>
          </cell>
        </row>
      </sheetData>
      <sheetData sheetId="7"/>
      <sheetData sheetId="8"/>
      <sheetData sheetId="9">
        <row r="10">
          <cell r="X10">
            <v>27400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X10">
            <v>20800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I7" t="str">
            <v>Norway</v>
          </cell>
        </row>
        <row r="9">
          <cell r="I9">
            <v>14600</v>
          </cell>
        </row>
        <row r="10">
          <cell r="I10">
            <v>14800</v>
          </cell>
        </row>
        <row r="11">
          <cell r="I11">
            <v>20900</v>
          </cell>
        </row>
        <row r="12">
          <cell r="I12">
            <v>18000</v>
          </cell>
        </row>
        <row r="13">
          <cell r="I13">
            <v>19200</v>
          </cell>
        </row>
        <row r="14">
          <cell r="I14">
            <v>17400</v>
          </cell>
        </row>
        <row r="15">
          <cell r="I15">
            <v>16400</v>
          </cell>
        </row>
        <row r="16">
          <cell r="I16">
            <v>20200</v>
          </cell>
        </row>
        <row r="17">
          <cell r="I17">
            <v>23400</v>
          </cell>
        </row>
        <row r="18">
          <cell r="I18">
            <v>24400</v>
          </cell>
        </row>
        <row r="19">
          <cell r="I19">
            <v>28000</v>
          </cell>
        </row>
        <row r="20">
          <cell r="I20">
            <v>31700</v>
          </cell>
        </row>
        <row r="21">
          <cell r="I21">
            <v>249000</v>
          </cell>
        </row>
        <row r="24">
          <cell r="I24" t="str">
            <v>Norway</v>
          </cell>
        </row>
        <row r="26">
          <cell r="I26">
            <v>18500</v>
          </cell>
        </row>
        <row r="27">
          <cell r="I27">
            <v>18000</v>
          </cell>
        </row>
        <row r="28">
          <cell r="I28">
            <v>21800</v>
          </cell>
        </row>
        <row r="29">
          <cell r="I29">
            <v>20600</v>
          </cell>
        </row>
        <row r="30">
          <cell r="I30">
            <v>23500</v>
          </cell>
        </row>
        <row r="31">
          <cell r="I31">
            <v>23000</v>
          </cell>
        </row>
        <row r="32">
          <cell r="I32">
            <v>24900</v>
          </cell>
        </row>
        <row r="33">
          <cell r="I33">
            <v>28500</v>
          </cell>
        </row>
        <row r="34">
          <cell r="I34">
            <v>26500</v>
          </cell>
        </row>
        <row r="35">
          <cell r="I35">
            <v>27500</v>
          </cell>
        </row>
        <row r="36">
          <cell r="I36">
            <v>28200</v>
          </cell>
        </row>
        <row r="37">
          <cell r="I37">
            <v>30700</v>
          </cell>
        </row>
        <row r="38">
          <cell r="I38">
            <v>291700</v>
          </cell>
        </row>
        <row r="41">
          <cell r="I41" t="str">
            <v>Norway</v>
          </cell>
        </row>
        <row r="43">
          <cell r="I43">
            <v>20200</v>
          </cell>
        </row>
        <row r="44">
          <cell r="I44">
            <v>20800</v>
          </cell>
        </row>
        <row r="45">
          <cell r="I45">
            <v>23100</v>
          </cell>
        </row>
        <row r="46">
          <cell r="I46">
            <v>25700</v>
          </cell>
        </row>
        <row r="47">
          <cell r="I47">
            <v>27400</v>
          </cell>
        </row>
        <row r="48">
          <cell r="I48">
            <v>23700</v>
          </cell>
        </row>
        <row r="49">
          <cell r="I49">
            <v>22600</v>
          </cell>
        </row>
        <row r="50">
          <cell r="I50">
            <v>23900</v>
          </cell>
        </row>
        <row r="51">
          <cell r="I51">
            <v>27300</v>
          </cell>
        </row>
        <row r="52">
          <cell r="I52">
            <v>33200</v>
          </cell>
        </row>
        <row r="53">
          <cell r="I53">
            <v>30500</v>
          </cell>
        </row>
        <row r="54">
          <cell r="I54">
            <v>37800</v>
          </cell>
        </row>
        <row r="55">
          <cell r="I55">
            <v>316200</v>
          </cell>
        </row>
        <row r="58">
          <cell r="I58" t="str">
            <v>Norway</v>
          </cell>
        </row>
        <row r="60">
          <cell r="I60">
            <v>26000</v>
          </cell>
        </row>
        <row r="61">
          <cell r="I61">
            <v>23100</v>
          </cell>
        </row>
        <row r="62">
          <cell r="I62">
            <v>29900</v>
          </cell>
        </row>
        <row r="63">
          <cell r="I63">
            <v>28700</v>
          </cell>
        </row>
        <row r="64">
          <cell r="I64">
            <v>24300</v>
          </cell>
        </row>
        <row r="65">
          <cell r="I65">
            <v>24200</v>
          </cell>
        </row>
        <row r="66">
          <cell r="I66">
            <v>26200</v>
          </cell>
        </row>
        <row r="67">
          <cell r="I67">
            <v>25200</v>
          </cell>
        </row>
        <row r="68">
          <cell r="I68">
            <v>29800</v>
          </cell>
        </row>
        <row r="69">
          <cell r="I69">
            <v>32400</v>
          </cell>
        </row>
        <row r="70">
          <cell r="I70">
            <v>32500</v>
          </cell>
        </row>
        <row r="71">
          <cell r="I71">
            <v>40200</v>
          </cell>
        </row>
        <row r="72">
          <cell r="I72">
            <v>342500</v>
          </cell>
        </row>
        <row r="73">
          <cell r="I73">
            <v>158500</v>
          </cell>
        </row>
        <row r="75">
          <cell r="I75" t="str">
            <v>Norway</v>
          </cell>
        </row>
        <row r="77">
          <cell r="I77">
            <v>23300</v>
          </cell>
        </row>
        <row r="78">
          <cell r="I78">
            <v>24900</v>
          </cell>
        </row>
        <row r="79">
          <cell r="I79">
            <v>38000</v>
          </cell>
        </row>
        <row r="80">
          <cell r="I80">
            <v>30100</v>
          </cell>
        </row>
        <row r="81">
          <cell r="I81">
            <v>31700</v>
          </cell>
        </row>
        <row r="82">
          <cell r="I82">
            <v>33800</v>
          </cell>
        </row>
        <row r="83">
          <cell r="I83">
            <v>31500</v>
          </cell>
        </row>
        <row r="84">
          <cell r="I84">
            <v>32500</v>
          </cell>
        </row>
        <row r="85">
          <cell r="I85">
            <v>36400</v>
          </cell>
        </row>
        <row r="86">
          <cell r="I86">
            <v>40000</v>
          </cell>
        </row>
        <row r="87">
          <cell r="I87">
            <v>41700</v>
          </cell>
        </row>
        <row r="88">
          <cell r="I88">
            <v>46800</v>
          </cell>
        </row>
        <row r="89">
          <cell r="I89">
            <v>410700</v>
          </cell>
        </row>
        <row r="90">
          <cell r="I90">
            <v>197600</v>
          </cell>
        </row>
        <row r="92">
          <cell r="I92" t="str">
            <v>Norway</v>
          </cell>
        </row>
        <row r="94">
          <cell r="I94">
            <v>25900</v>
          </cell>
        </row>
        <row r="95">
          <cell r="I95">
            <v>27400</v>
          </cell>
        </row>
        <row r="96">
          <cell r="I96">
            <v>35600</v>
          </cell>
        </row>
        <row r="97">
          <cell r="I97">
            <v>31800</v>
          </cell>
        </row>
        <row r="98">
          <cell r="I98">
            <v>33900</v>
          </cell>
        </row>
        <row r="99">
          <cell r="I99">
            <v>33900</v>
          </cell>
        </row>
        <row r="100">
          <cell r="I100">
            <v>27800</v>
          </cell>
        </row>
        <row r="101">
          <cell r="I101">
            <v>33700</v>
          </cell>
        </row>
        <row r="102">
          <cell r="I102">
            <v>39300</v>
          </cell>
        </row>
        <row r="103">
          <cell r="I103">
            <v>41700</v>
          </cell>
        </row>
        <row r="104">
          <cell r="I104">
            <v>44000</v>
          </cell>
        </row>
        <row r="105">
          <cell r="I105">
            <v>47100</v>
          </cell>
        </row>
        <row r="106">
          <cell r="I106">
            <v>422100</v>
          </cell>
        </row>
        <row r="107">
          <cell r="I107">
            <v>1.0277574872169466</v>
          </cell>
        </row>
        <row r="109">
          <cell r="I109" t="str">
            <v>Norway</v>
          </cell>
        </row>
        <row r="111">
          <cell r="I111">
            <v>31900</v>
          </cell>
        </row>
        <row r="112">
          <cell r="I112">
            <v>30700</v>
          </cell>
        </row>
        <row r="113">
          <cell r="I113">
            <v>38700</v>
          </cell>
        </row>
        <row r="114">
          <cell r="I114">
            <v>33400</v>
          </cell>
        </row>
        <row r="115">
          <cell r="I115">
            <v>32800</v>
          </cell>
        </row>
        <row r="116">
          <cell r="I116">
            <v>33600</v>
          </cell>
        </row>
        <row r="117">
          <cell r="I117">
            <v>29600</v>
          </cell>
        </row>
        <row r="118">
          <cell r="I118">
            <v>33000</v>
          </cell>
        </row>
        <row r="119">
          <cell r="I119">
            <v>33200</v>
          </cell>
        </row>
        <row r="120">
          <cell r="I120">
            <v>34800</v>
          </cell>
        </row>
        <row r="121">
          <cell r="I121">
            <v>39100</v>
          </cell>
        </row>
        <row r="122">
          <cell r="I122">
            <v>40600</v>
          </cell>
        </row>
        <row r="123">
          <cell r="I123">
            <v>411400</v>
          </cell>
        </row>
        <row r="126">
          <cell r="I126" t="str">
            <v>Norway</v>
          </cell>
        </row>
        <row r="128">
          <cell r="I128">
            <v>30200</v>
          </cell>
        </row>
        <row r="129">
          <cell r="I129">
            <v>29900</v>
          </cell>
        </row>
        <row r="130">
          <cell r="I130">
            <v>37300</v>
          </cell>
        </row>
        <row r="131">
          <cell r="I131">
            <v>35100</v>
          </cell>
        </row>
        <row r="132">
          <cell r="I132">
            <v>38800</v>
          </cell>
        </row>
        <row r="133">
          <cell r="I133">
            <v>36300</v>
          </cell>
        </row>
        <row r="134">
          <cell r="I134">
            <v>35000</v>
          </cell>
        </row>
        <row r="135">
          <cell r="I135">
            <v>34900</v>
          </cell>
        </row>
        <row r="136">
          <cell r="I136">
            <v>34500</v>
          </cell>
        </row>
        <row r="137">
          <cell r="I137">
            <v>40800</v>
          </cell>
        </row>
        <row r="138">
          <cell r="I138">
            <v>42200</v>
          </cell>
        </row>
        <row r="139">
          <cell r="I139">
            <v>48900</v>
          </cell>
        </row>
        <row r="140">
          <cell r="I140">
            <v>443900</v>
          </cell>
        </row>
        <row r="141">
          <cell r="I141">
            <v>6.4589665653495443E-2</v>
          </cell>
        </row>
        <row r="143">
          <cell r="I143" t="str">
            <v>Norway</v>
          </cell>
        </row>
        <row r="145">
          <cell r="I145">
            <v>34600</v>
          </cell>
        </row>
        <row r="146">
          <cell r="I146">
            <v>30400</v>
          </cell>
        </row>
        <row r="147">
          <cell r="I147">
            <v>37700</v>
          </cell>
        </row>
        <row r="148">
          <cell r="I148">
            <v>40300</v>
          </cell>
        </row>
        <row r="149">
          <cell r="I149">
            <v>42600</v>
          </cell>
        </row>
        <row r="150">
          <cell r="I150">
            <v>40500</v>
          </cell>
        </row>
        <row r="151">
          <cell r="I151">
            <v>43200</v>
          </cell>
        </row>
        <row r="152">
          <cell r="I152">
            <v>41500</v>
          </cell>
        </row>
        <row r="153">
          <cell r="I153">
            <v>44600</v>
          </cell>
        </row>
        <row r="154">
          <cell r="I154">
            <v>51000</v>
          </cell>
        </row>
        <row r="155">
          <cell r="I155">
            <v>48400</v>
          </cell>
        </row>
        <row r="156">
          <cell r="I156">
            <v>53600</v>
          </cell>
        </row>
        <row r="157">
          <cell r="I157">
            <v>508400</v>
          </cell>
        </row>
        <row r="160">
          <cell r="I160" t="str">
            <v>Norway</v>
          </cell>
        </row>
        <row r="162">
          <cell r="I162">
            <v>39800</v>
          </cell>
        </row>
        <row r="163">
          <cell r="I163">
            <v>35000</v>
          </cell>
        </row>
        <row r="164">
          <cell r="I164">
            <v>43500</v>
          </cell>
        </row>
        <row r="165">
          <cell r="I165">
            <v>38100</v>
          </cell>
        </row>
        <row r="166">
          <cell r="I166">
            <v>38300</v>
          </cell>
        </row>
        <row r="167">
          <cell r="I167">
            <v>45900</v>
          </cell>
        </row>
        <row r="168">
          <cell r="I168">
            <v>44900</v>
          </cell>
        </row>
        <row r="169">
          <cell r="I169">
            <v>40100</v>
          </cell>
        </row>
        <row r="170">
          <cell r="I170">
            <v>49300</v>
          </cell>
        </row>
        <row r="171">
          <cell r="I171">
            <v>48200</v>
          </cell>
        </row>
        <row r="172">
          <cell r="I172">
            <v>51800</v>
          </cell>
        </row>
        <row r="173">
          <cell r="I173">
            <v>62100</v>
          </cell>
        </row>
        <row r="174">
          <cell r="I174">
            <v>537000</v>
          </cell>
        </row>
        <row r="177">
          <cell r="I177" t="str">
            <v>Norway</v>
          </cell>
        </row>
        <row r="179">
          <cell r="I179">
            <v>38500</v>
          </cell>
        </row>
        <row r="180">
          <cell r="I180">
            <v>39200</v>
          </cell>
        </row>
        <row r="181">
          <cell r="I181">
            <v>47400</v>
          </cell>
        </row>
        <row r="182">
          <cell r="I182">
            <v>46000</v>
          </cell>
        </row>
        <row r="183">
          <cell r="I183">
            <v>41600</v>
          </cell>
        </row>
        <row r="184">
          <cell r="I184">
            <v>44000</v>
          </cell>
        </row>
        <row r="185">
          <cell r="I185">
            <v>41800</v>
          </cell>
        </row>
        <row r="186">
          <cell r="I186">
            <v>42400</v>
          </cell>
        </row>
        <row r="187">
          <cell r="I187">
            <v>55200</v>
          </cell>
        </row>
        <row r="188">
          <cell r="I188">
            <v>52900</v>
          </cell>
        </row>
        <row r="189">
          <cell r="I189">
            <v>57800</v>
          </cell>
        </row>
        <row r="190">
          <cell r="I190">
            <v>66800</v>
          </cell>
        </row>
        <row r="191">
          <cell r="I191">
            <v>573600</v>
          </cell>
        </row>
        <row r="192">
          <cell r="I192">
            <v>165900</v>
          </cell>
        </row>
        <row r="194">
          <cell r="I194" t="str">
            <v>Norway</v>
          </cell>
        </row>
        <row r="196">
          <cell r="I196">
            <v>42000</v>
          </cell>
        </row>
        <row r="197">
          <cell r="I197">
            <v>43400</v>
          </cell>
        </row>
        <row r="198">
          <cell r="I198">
            <v>54900</v>
          </cell>
        </row>
        <row r="199">
          <cell r="I199">
            <v>43700</v>
          </cell>
        </row>
        <row r="200">
          <cell r="I200">
            <v>43000</v>
          </cell>
        </row>
        <row r="201">
          <cell r="I201">
            <v>47300</v>
          </cell>
        </row>
        <row r="202">
          <cell r="I202">
            <v>36800</v>
          </cell>
        </row>
        <row r="203">
          <cell r="I203">
            <v>43500</v>
          </cell>
        </row>
        <row r="204">
          <cell r="I204">
            <v>52600</v>
          </cell>
        </row>
        <row r="205">
          <cell r="I205">
            <v>58600</v>
          </cell>
        </row>
        <row r="206">
          <cell r="I206">
            <v>66700</v>
          </cell>
        </row>
        <row r="207">
          <cell r="I207">
            <v>66000</v>
          </cell>
        </row>
        <row r="208">
          <cell r="I208">
            <v>598500</v>
          </cell>
        </row>
        <row r="209">
          <cell r="I209">
            <v>154600</v>
          </cell>
        </row>
        <row r="211">
          <cell r="I211" t="str">
            <v>Norway</v>
          </cell>
        </row>
        <row r="213">
          <cell r="I213">
            <v>49600</v>
          </cell>
        </row>
        <row r="214">
          <cell r="I214">
            <v>49900</v>
          </cell>
        </row>
        <row r="215">
          <cell r="I215">
            <v>64700</v>
          </cell>
        </row>
        <row r="216">
          <cell r="I216">
            <v>50200</v>
          </cell>
        </row>
        <row r="217">
          <cell r="I217">
            <v>60800</v>
          </cell>
        </row>
        <row r="218">
          <cell r="I218">
            <v>65100</v>
          </cell>
        </row>
        <row r="219">
          <cell r="I219">
            <v>54300</v>
          </cell>
        </row>
        <row r="220">
          <cell r="I220">
            <v>54300</v>
          </cell>
        </row>
        <row r="221">
          <cell r="I221">
            <v>60400</v>
          </cell>
        </row>
        <row r="222">
          <cell r="I222">
            <v>67600</v>
          </cell>
        </row>
        <row r="223">
          <cell r="I223">
            <v>76900</v>
          </cell>
        </row>
        <row r="224">
          <cell r="I224">
            <v>69500</v>
          </cell>
        </row>
        <row r="225">
          <cell r="I225">
            <v>723300</v>
          </cell>
        </row>
        <row r="228">
          <cell r="I228" t="str">
            <v>Norway</v>
          </cell>
        </row>
        <row r="230">
          <cell r="I230">
            <v>54100</v>
          </cell>
        </row>
        <row r="231">
          <cell r="I231">
            <v>59300</v>
          </cell>
        </row>
        <row r="232">
          <cell r="I232">
            <v>58300</v>
          </cell>
        </row>
        <row r="233">
          <cell r="I233">
            <v>56900</v>
          </cell>
        </row>
        <row r="234">
          <cell r="I234">
            <v>63400</v>
          </cell>
        </row>
        <row r="235">
          <cell r="I235">
            <v>66100</v>
          </cell>
        </row>
        <row r="236">
          <cell r="I236">
            <v>62400</v>
          </cell>
        </row>
        <row r="237">
          <cell r="I237">
            <v>63200</v>
          </cell>
        </row>
        <row r="238">
          <cell r="I238">
            <v>67300</v>
          </cell>
        </row>
        <row r="239">
          <cell r="I239">
            <v>71900</v>
          </cell>
        </row>
        <row r="240">
          <cell r="I240">
            <v>77300</v>
          </cell>
        </row>
        <row r="241">
          <cell r="I241">
            <v>75500</v>
          </cell>
        </row>
        <row r="242">
          <cell r="I242">
            <v>775700</v>
          </cell>
        </row>
        <row r="245">
          <cell r="I245" t="str">
            <v>Norway</v>
          </cell>
        </row>
        <row r="247">
          <cell r="I247">
            <v>59000</v>
          </cell>
        </row>
        <row r="248">
          <cell r="I248">
            <v>59900</v>
          </cell>
        </row>
        <row r="249">
          <cell r="I249">
            <v>71000</v>
          </cell>
        </row>
        <row r="250">
          <cell r="I250">
            <v>65300</v>
          </cell>
        </row>
        <row r="251">
          <cell r="I251">
            <v>70600</v>
          </cell>
        </row>
        <row r="252">
          <cell r="I252">
            <v>76200</v>
          </cell>
        </row>
        <row r="253">
          <cell r="I253">
            <v>70800</v>
          </cell>
        </row>
        <row r="254">
          <cell r="I254">
            <v>71000</v>
          </cell>
        </row>
        <row r="255">
          <cell r="I255">
            <v>79800</v>
          </cell>
        </row>
        <row r="256">
          <cell r="I256">
            <v>78700</v>
          </cell>
        </row>
        <row r="257">
          <cell r="I257">
            <v>82700</v>
          </cell>
        </row>
        <row r="258">
          <cell r="I258">
            <v>82800</v>
          </cell>
        </row>
        <row r="259">
          <cell r="I259">
            <v>867800</v>
          </cell>
        </row>
        <row r="262">
          <cell r="I262" t="str">
            <v>Norway</v>
          </cell>
        </row>
        <row r="264">
          <cell r="I264">
            <v>71700</v>
          </cell>
        </row>
        <row r="265">
          <cell r="I265">
            <v>69100</v>
          </cell>
        </row>
        <row r="266">
          <cell r="I266">
            <v>76900</v>
          </cell>
        </row>
        <row r="267">
          <cell r="I267">
            <v>75700</v>
          </cell>
        </row>
        <row r="268">
          <cell r="I268">
            <v>75000</v>
          </cell>
        </row>
        <row r="269">
          <cell r="I269">
            <v>76300</v>
          </cell>
        </row>
        <row r="270">
          <cell r="I270">
            <v>79600</v>
          </cell>
        </row>
        <row r="271">
          <cell r="I271">
            <v>74300</v>
          </cell>
        </row>
        <row r="272">
          <cell r="I272">
            <v>82200</v>
          </cell>
        </row>
        <row r="273">
          <cell r="I273">
            <v>81300</v>
          </cell>
        </row>
        <row r="274">
          <cell r="I274">
            <v>84600</v>
          </cell>
        </row>
        <row r="275">
          <cell r="I275">
            <v>84000</v>
          </cell>
        </row>
        <row r="276">
          <cell r="I276">
            <v>930700</v>
          </cell>
        </row>
      </sheetData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A D&amp;T Category Summary"/>
      <sheetName val="1B Utilized Category Summary"/>
      <sheetName val="2 Company Code Summary"/>
      <sheetName val="3A PP by D&amp;T Category"/>
      <sheetName val="3B PP by Utilized Category"/>
      <sheetName val="(Internal) General Info"/>
      <sheetName val="FA_List"/>
      <sheetName val="Asset_Code"/>
      <sheetName val="Asset Categories"/>
      <sheetName val="Rounding"/>
      <sheetName val="M&amp;S Depreciation"/>
      <sheetName val="Iowa Depreciation"/>
      <sheetName val="TREND"/>
      <sheetName val="Trend Analysis"/>
      <sheetName val="Building QTR"/>
      <sheetName val="Building YRLY"/>
      <sheetName val="BLS trends"/>
      <sheetName val="CPI"/>
      <sheetName val="Exchange Rates"/>
      <sheetName val="RUL Range"/>
      <sheetName val="Therwil-Land"/>
      <sheetName val="Therwil-Bldg"/>
      <sheetName val="Therwil-M&amp;S Summary"/>
      <sheetName val="Therwil-M&amp;S Bldg"/>
      <sheetName val="Therwil-M&amp;S Data"/>
      <sheetName val="Therwil-M&amp;S L.I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del"/>
      <sheetName val="Assumptions"/>
      <sheetName val="Input - Global"/>
      <sheetName val="Database - Eyechart"/>
      <sheetName val="Loan CF-GFR"/>
      <sheetName val="Database - Economics"/>
      <sheetName val="Audit"/>
      <sheetName val="Roll-Over"/>
      <sheetName val="Exec Summary"/>
      <sheetName val="Comparables"/>
      <sheetName val="GFR Summary"/>
      <sheetName val="Input - Scenarios"/>
      <sheetName val="Database - Comparables"/>
      <sheetName val="Database - Tenant"/>
      <sheetName val="ControlTablesI"/>
      <sheetName val="ControlTablesII"/>
      <sheetName val="Control Tables- Hotel&amp;Golf"/>
      <sheetName val="Import_Data"/>
      <sheetName val="Change-His"/>
      <sheetName val="GPVM_Hud2_Post6Amigos_3-24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9">
          <cell r="C19" t="str">
            <v>CF</v>
          </cell>
        </row>
        <row r="20">
          <cell r="C20" t="str">
            <v>CMBS</v>
          </cell>
        </row>
        <row r="21">
          <cell r="C21" t="str">
            <v>Collateral</v>
          </cell>
        </row>
        <row r="22">
          <cell r="C22" t="str">
            <v>DPO</v>
          </cell>
        </row>
        <row r="23">
          <cell r="C23" t="str">
            <v>FF</v>
          </cell>
        </row>
        <row r="24">
          <cell r="C24" t="str">
            <v>LEQ</v>
          </cell>
        </row>
        <row r="25">
          <cell r="C25" t="str">
            <v>P</v>
          </cell>
        </row>
        <row r="26">
          <cell r="C26" t="str">
            <v>NP</v>
          </cell>
        </row>
        <row r="27">
          <cell r="C27" t="str">
            <v>REO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Terms"/>
      <sheetName val="DCF"/>
      <sheetName val="EBO_RES"/>
      <sheetName val="EOL_RES"/>
      <sheetName val="FMV_Curve"/>
      <sheetName val="Capacity Factors"/>
      <sheetName val="Fuel Analysis"/>
      <sheetName val="S&amp;P Fuel Analysis"/>
      <sheetName val="Operating Expenses"/>
      <sheetName val="O&amp;M Hist. Analysis"/>
      <sheetName val="Major Maintenance"/>
      <sheetName val="Capital Expenditures"/>
      <sheetName val="Proposed CAPEX &amp; MM"/>
      <sheetName val="Emissions"/>
      <sheetName val="Emission Rates"/>
      <sheetName val="Economic Rent Analysis"/>
      <sheetName val="Pricing"/>
      <sheetName val="Debt Balance"/>
      <sheetName val="FPO"/>
      <sheetName val="IRR"/>
      <sheetName val="IRR_FPO"/>
      <sheetName val="IRR_SC"/>
      <sheetName val="Curve"/>
      <sheetName val="Termination_Analysis"/>
      <sheetName val="Coal-60"/>
    </sheetNames>
    <sheetDataSet>
      <sheetData sheetId="0" refreshError="1"/>
      <sheetData sheetId="1" refreshError="1"/>
      <sheetData sheetId="2" refreshError="1">
        <row r="10">
          <cell r="B10">
            <v>0.09</v>
          </cell>
        </row>
        <row r="29">
          <cell r="A29" t="str">
            <v>FMV ANALYSIS</v>
          </cell>
        </row>
        <row r="31">
          <cell r="A31" t="str">
            <v>PRICE INFLATORS</v>
          </cell>
          <cell r="B31">
            <v>1.0249999999999999</v>
          </cell>
          <cell r="C31">
            <v>1.0249999999999999</v>
          </cell>
          <cell r="D31">
            <v>1.0249999999999999</v>
          </cell>
          <cell r="E31">
            <v>1.0249999999999999</v>
          </cell>
          <cell r="F31">
            <v>1.0249999999999999</v>
          </cell>
          <cell r="G31">
            <v>1.0249999999999999</v>
          </cell>
          <cell r="H31">
            <v>1.0249999999999999</v>
          </cell>
          <cell r="I31">
            <v>1.0249999999999999</v>
          </cell>
          <cell r="J31">
            <v>1.0249999999999999</v>
          </cell>
          <cell r="K31">
            <v>1.0249999999999999</v>
          </cell>
          <cell r="L31">
            <v>1.0249999999999999</v>
          </cell>
          <cell r="M31">
            <v>1.0249999999999999</v>
          </cell>
          <cell r="N31">
            <v>1.0249999999999999</v>
          </cell>
          <cell r="O31">
            <v>1.0249999999999999</v>
          </cell>
          <cell r="P31">
            <v>1.0249999999999999</v>
          </cell>
          <cell r="Q31">
            <v>1.0249999999999999</v>
          </cell>
          <cell r="R31">
            <v>1.0249999999999999</v>
          </cell>
          <cell r="S31">
            <v>1.0249999999999999</v>
          </cell>
          <cell r="T31">
            <v>1.0249999999999999</v>
          </cell>
          <cell r="U31">
            <v>1.0249999999999999</v>
          </cell>
          <cell r="V31">
            <v>1.0249999999999999</v>
          </cell>
          <cell r="W31">
            <v>1.0249999999999999</v>
          </cell>
          <cell r="X31">
            <v>1.0249999999999999</v>
          </cell>
          <cell r="Y31">
            <v>1.0249999999999999</v>
          </cell>
          <cell r="Z31">
            <v>1.0249999999999999</v>
          </cell>
          <cell r="AA31">
            <v>1.0249999999999999</v>
          </cell>
          <cell r="AB31">
            <v>1.0249999999999999</v>
          </cell>
          <cell r="AC31">
            <v>1.0249999999999999</v>
          </cell>
          <cell r="AD31">
            <v>1.0249999999999999</v>
          </cell>
          <cell r="AE31">
            <v>1.0249999999999999</v>
          </cell>
          <cell r="AF31">
            <v>1.0249999999999999</v>
          </cell>
          <cell r="AG31">
            <v>1.0249999999999999</v>
          </cell>
          <cell r="AH31">
            <v>1.0249999999999999</v>
          </cell>
          <cell r="AI31">
            <v>1.0249999999999999</v>
          </cell>
          <cell r="AJ31">
            <v>1.0249999999999999</v>
          </cell>
          <cell r="AK31">
            <v>1.0249999999999999</v>
          </cell>
          <cell r="AL31">
            <v>1.0249999999999999</v>
          </cell>
          <cell r="AM31">
            <v>1.0249999999999999</v>
          </cell>
          <cell r="AN31">
            <v>1.0249999999999999</v>
          </cell>
          <cell r="AO31">
            <v>1.0249999999999999</v>
          </cell>
          <cell r="AP31">
            <v>1.0249999999999999</v>
          </cell>
          <cell r="AQ31">
            <v>1.0249999999999999</v>
          </cell>
          <cell r="AR31">
            <v>1.0249999999999999</v>
          </cell>
          <cell r="AS31">
            <v>1.0249999999999999</v>
          </cell>
          <cell r="AT31">
            <v>1.0249999999999999</v>
          </cell>
        </row>
        <row r="33">
          <cell r="B33">
            <v>1</v>
          </cell>
          <cell r="C33">
            <v>2</v>
          </cell>
          <cell r="D33">
            <v>3</v>
          </cell>
          <cell r="E33">
            <v>4</v>
          </cell>
          <cell r="F33">
            <v>5</v>
          </cell>
          <cell r="G33">
            <v>6</v>
          </cell>
          <cell r="H33">
            <v>7</v>
          </cell>
          <cell r="I33">
            <v>8</v>
          </cell>
          <cell r="J33">
            <v>9</v>
          </cell>
          <cell r="K33">
            <v>10</v>
          </cell>
          <cell r="L33">
            <v>11</v>
          </cell>
          <cell r="M33">
            <v>12</v>
          </cell>
          <cell r="N33">
            <v>13</v>
          </cell>
          <cell r="O33">
            <v>14</v>
          </cell>
          <cell r="P33">
            <v>15</v>
          </cell>
          <cell r="Q33">
            <v>16</v>
          </cell>
          <cell r="R33">
            <v>17</v>
          </cell>
          <cell r="S33">
            <v>18</v>
          </cell>
          <cell r="T33">
            <v>19</v>
          </cell>
          <cell r="U33">
            <v>20</v>
          </cell>
          <cell r="V33">
            <v>21</v>
          </cell>
          <cell r="W33">
            <v>22</v>
          </cell>
          <cell r="X33">
            <v>23</v>
          </cell>
          <cell r="Y33">
            <v>24</v>
          </cell>
          <cell r="Z33">
            <v>25</v>
          </cell>
          <cell r="AA33">
            <v>26</v>
          </cell>
          <cell r="AB33">
            <v>27</v>
          </cell>
          <cell r="AC33">
            <v>28</v>
          </cell>
          <cell r="AD33">
            <v>29</v>
          </cell>
          <cell r="AE33">
            <v>30</v>
          </cell>
          <cell r="AF33">
            <v>31</v>
          </cell>
          <cell r="AG33">
            <v>32</v>
          </cell>
          <cell r="AH33">
            <v>33</v>
          </cell>
          <cell r="AI33">
            <v>34</v>
          </cell>
          <cell r="AJ33">
            <v>35</v>
          </cell>
          <cell r="AK33">
            <v>36</v>
          </cell>
          <cell r="AL33">
            <v>37</v>
          </cell>
          <cell r="AM33">
            <v>38</v>
          </cell>
          <cell r="AN33">
            <v>39</v>
          </cell>
          <cell r="AO33">
            <v>40</v>
          </cell>
          <cell r="AP33">
            <v>41</v>
          </cell>
          <cell r="AQ33">
            <v>42</v>
          </cell>
          <cell r="AR33">
            <v>43</v>
          </cell>
          <cell r="AS33">
            <v>44</v>
          </cell>
          <cell r="AT33">
            <v>45</v>
          </cell>
        </row>
        <row r="34">
          <cell r="A34" t="str">
            <v>ELECTRICITY REVENUE</v>
          </cell>
          <cell r="B34">
            <v>2001</v>
          </cell>
          <cell r="C34">
            <v>2002</v>
          </cell>
          <cell r="D34">
            <v>2003</v>
          </cell>
          <cell r="E34">
            <v>2004</v>
          </cell>
          <cell r="F34">
            <v>2005</v>
          </cell>
          <cell r="G34">
            <v>2006</v>
          </cell>
          <cell r="H34">
            <v>2007</v>
          </cell>
          <cell r="I34">
            <v>2008</v>
          </cell>
          <cell r="J34">
            <v>2009</v>
          </cell>
          <cell r="K34">
            <v>2010</v>
          </cell>
          <cell r="L34">
            <v>2011</v>
          </cell>
          <cell r="M34">
            <v>2012</v>
          </cell>
          <cell r="N34">
            <v>2013</v>
          </cell>
          <cell r="O34">
            <v>2014</v>
          </cell>
          <cell r="P34">
            <v>2015</v>
          </cell>
          <cell r="Q34">
            <v>2016</v>
          </cell>
          <cell r="R34">
            <v>2017</v>
          </cell>
          <cell r="S34">
            <v>2018</v>
          </cell>
          <cell r="T34">
            <v>2019</v>
          </cell>
          <cell r="U34">
            <v>2020</v>
          </cell>
          <cell r="V34">
            <v>2021</v>
          </cell>
          <cell r="W34">
            <v>2022</v>
          </cell>
          <cell r="X34">
            <v>2023</v>
          </cell>
          <cell r="Y34">
            <v>2024</v>
          </cell>
          <cell r="Z34">
            <v>2025</v>
          </cell>
          <cell r="AA34">
            <v>2026</v>
          </cell>
          <cell r="AB34">
            <v>2027</v>
          </cell>
          <cell r="AC34">
            <v>2028</v>
          </cell>
          <cell r="AD34">
            <v>2029</v>
          </cell>
          <cell r="AE34">
            <v>2030</v>
          </cell>
          <cell r="AF34">
            <v>2031</v>
          </cell>
          <cell r="AG34">
            <v>2032</v>
          </cell>
          <cell r="AH34">
            <v>2033</v>
          </cell>
          <cell r="AI34">
            <v>2034</v>
          </cell>
          <cell r="AJ34">
            <v>2035</v>
          </cell>
          <cell r="AK34">
            <v>2036</v>
          </cell>
          <cell r="AL34">
            <v>2037</v>
          </cell>
          <cell r="AM34">
            <v>2038</v>
          </cell>
          <cell r="AN34">
            <v>2039</v>
          </cell>
          <cell r="AO34">
            <v>2040</v>
          </cell>
          <cell r="AP34">
            <v>2041</v>
          </cell>
          <cell r="AQ34">
            <v>2042</v>
          </cell>
          <cell r="AR34">
            <v>2043</v>
          </cell>
          <cell r="AS34">
            <v>2044</v>
          </cell>
          <cell r="AT34">
            <v>2045</v>
          </cell>
        </row>
        <row r="36">
          <cell r="A36" t="str">
            <v>Unit 1 Energy Revenue</v>
          </cell>
        </row>
        <row r="37">
          <cell r="A37" t="str">
            <v>Net Capacity</v>
          </cell>
          <cell r="B37">
            <v>600</v>
          </cell>
          <cell r="C37">
            <v>600</v>
          </cell>
          <cell r="D37">
            <v>600</v>
          </cell>
          <cell r="E37">
            <v>600</v>
          </cell>
          <cell r="F37">
            <v>600</v>
          </cell>
          <cell r="G37">
            <v>600</v>
          </cell>
          <cell r="H37">
            <v>600</v>
          </cell>
          <cell r="I37">
            <v>600</v>
          </cell>
          <cell r="J37">
            <v>600</v>
          </cell>
          <cell r="K37">
            <v>600</v>
          </cell>
          <cell r="L37">
            <v>600</v>
          </cell>
          <cell r="M37">
            <v>600</v>
          </cell>
          <cell r="N37">
            <v>600</v>
          </cell>
          <cell r="O37">
            <v>600</v>
          </cell>
          <cell r="P37">
            <v>600</v>
          </cell>
          <cell r="Q37">
            <v>600</v>
          </cell>
          <cell r="R37">
            <v>600</v>
          </cell>
          <cell r="S37">
            <v>600</v>
          </cell>
          <cell r="T37">
            <v>600</v>
          </cell>
          <cell r="U37">
            <v>600</v>
          </cell>
          <cell r="V37">
            <v>600</v>
          </cell>
          <cell r="W37">
            <v>600</v>
          </cell>
          <cell r="X37">
            <v>600</v>
          </cell>
          <cell r="Y37">
            <v>600</v>
          </cell>
          <cell r="Z37">
            <v>600</v>
          </cell>
          <cell r="AA37">
            <v>600</v>
          </cell>
          <cell r="AB37">
            <v>600</v>
          </cell>
          <cell r="AC37">
            <v>600</v>
          </cell>
          <cell r="AD37">
            <v>600</v>
          </cell>
          <cell r="AE37">
            <v>600</v>
          </cell>
          <cell r="AF37">
            <v>600</v>
          </cell>
          <cell r="AG37">
            <v>600</v>
          </cell>
          <cell r="AH37">
            <v>600</v>
          </cell>
          <cell r="AI37">
            <v>600</v>
          </cell>
          <cell r="AJ37">
            <v>600</v>
          </cell>
          <cell r="AK37">
            <v>600</v>
          </cell>
          <cell r="AL37">
            <v>600</v>
          </cell>
          <cell r="AM37">
            <v>600</v>
          </cell>
          <cell r="AN37">
            <v>600</v>
          </cell>
          <cell r="AO37">
            <v>600</v>
          </cell>
          <cell r="AP37">
            <v>600</v>
          </cell>
          <cell r="AQ37">
            <v>600</v>
          </cell>
          <cell r="AR37">
            <v>600</v>
          </cell>
          <cell r="AS37">
            <v>600</v>
          </cell>
          <cell r="AT37">
            <v>600</v>
          </cell>
        </row>
        <row r="38">
          <cell r="A38" t="str">
            <v>Availability</v>
          </cell>
          <cell r="B38">
            <v>0.79299999999999993</v>
          </cell>
          <cell r="C38">
            <v>0.79299999999999993</v>
          </cell>
          <cell r="D38">
            <v>0.79299999999999993</v>
          </cell>
          <cell r="E38">
            <v>0.79299999999999993</v>
          </cell>
          <cell r="F38">
            <v>0.79299999999999993</v>
          </cell>
          <cell r="G38">
            <v>0.79299999999999993</v>
          </cell>
          <cell r="H38">
            <v>0.79299999999999993</v>
          </cell>
          <cell r="I38">
            <v>0.79299999999999993</v>
          </cell>
          <cell r="J38">
            <v>0.79299999999999993</v>
          </cell>
          <cell r="K38">
            <v>0.79299999999999993</v>
          </cell>
          <cell r="L38">
            <v>0.79299999999999993</v>
          </cell>
          <cell r="M38">
            <v>0.79299999999999993</v>
          </cell>
          <cell r="N38">
            <v>0.79299999999999993</v>
          </cell>
          <cell r="O38">
            <v>0.79299999999999993</v>
          </cell>
          <cell r="P38">
            <v>0.79299999999999993</v>
          </cell>
          <cell r="Q38">
            <v>0.79299999999999993</v>
          </cell>
          <cell r="R38">
            <v>0.79299999999999993</v>
          </cell>
          <cell r="S38">
            <v>0.79299999999999993</v>
          </cell>
          <cell r="T38">
            <v>0.79299999999999993</v>
          </cell>
          <cell r="U38">
            <v>0.79299999999999993</v>
          </cell>
          <cell r="V38">
            <v>0.79299999999999993</v>
          </cell>
          <cell r="W38">
            <v>0.79299999999999993</v>
          </cell>
          <cell r="X38">
            <v>0.79299999999999993</v>
          </cell>
          <cell r="Y38">
            <v>0.79299999999999993</v>
          </cell>
          <cell r="Z38">
            <v>0.79299999999999993</v>
          </cell>
          <cell r="AA38">
            <v>0.79299999999999993</v>
          </cell>
          <cell r="AB38">
            <v>0.79299999999999993</v>
          </cell>
          <cell r="AC38">
            <v>0.79299999999999993</v>
          </cell>
          <cell r="AD38">
            <v>0.79299999999999993</v>
          </cell>
          <cell r="AE38">
            <v>0.79299999999999993</v>
          </cell>
          <cell r="AF38">
            <v>0.79299999999999993</v>
          </cell>
          <cell r="AG38">
            <v>0.79299999999999993</v>
          </cell>
          <cell r="AH38">
            <v>0.79299999999999993</v>
          </cell>
          <cell r="AI38">
            <v>0.79299999999999993</v>
          </cell>
          <cell r="AJ38">
            <v>0.79299999999999993</v>
          </cell>
          <cell r="AK38">
            <v>0.79299999999999993</v>
          </cell>
          <cell r="AL38">
            <v>0.79299999999999993</v>
          </cell>
          <cell r="AM38">
            <v>0.79299999999999993</v>
          </cell>
          <cell r="AN38">
            <v>0.79299999999999993</v>
          </cell>
          <cell r="AO38">
            <v>0.79299999999999993</v>
          </cell>
          <cell r="AP38">
            <v>0.79299999999999993</v>
          </cell>
          <cell r="AQ38">
            <v>0.79299999999999993</v>
          </cell>
          <cell r="AR38">
            <v>0.79299999999999993</v>
          </cell>
          <cell r="AS38">
            <v>0.79299999999999993</v>
          </cell>
          <cell r="AT38">
            <v>0.79299999999999993</v>
          </cell>
        </row>
        <row r="39">
          <cell r="A39" t="str">
            <v>Capacity Factor Adjustment</v>
          </cell>
          <cell r="B39">
            <v>1</v>
          </cell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0.85</v>
          </cell>
          <cell r="R39">
            <v>0.85</v>
          </cell>
          <cell r="S39">
            <v>0.85</v>
          </cell>
          <cell r="T39">
            <v>0.85</v>
          </cell>
          <cell r="U39">
            <v>0.85</v>
          </cell>
          <cell r="V39">
            <v>0.85</v>
          </cell>
          <cell r="W39">
            <v>0.85</v>
          </cell>
          <cell r="X39">
            <v>0.85</v>
          </cell>
          <cell r="Y39">
            <v>0.85</v>
          </cell>
          <cell r="Z39">
            <v>0.85</v>
          </cell>
          <cell r="AA39">
            <v>0.85</v>
          </cell>
          <cell r="AB39">
            <v>0.85</v>
          </cell>
          <cell r="AC39">
            <v>0.85</v>
          </cell>
          <cell r="AD39">
            <v>0.85</v>
          </cell>
          <cell r="AE39">
            <v>0.85</v>
          </cell>
          <cell r="AF39">
            <v>0.75</v>
          </cell>
          <cell r="AG39">
            <v>0.75</v>
          </cell>
          <cell r="AH39">
            <v>0.75</v>
          </cell>
          <cell r="AI39">
            <v>0.75</v>
          </cell>
          <cell r="AJ39">
            <v>0.75</v>
          </cell>
          <cell r="AK39">
            <v>0.75</v>
          </cell>
          <cell r="AL39">
            <v>0.75</v>
          </cell>
          <cell r="AM39">
            <v>0.75</v>
          </cell>
          <cell r="AN39">
            <v>0.75</v>
          </cell>
          <cell r="AO39">
            <v>0.75</v>
          </cell>
          <cell r="AP39">
            <v>0.65</v>
          </cell>
          <cell r="AQ39">
            <v>0.65</v>
          </cell>
          <cell r="AR39">
            <v>0.65</v>
          </cell>
          <cell r="AS39">
            <v>0.65</v>
          </cell>
          <cell r="AT39">
            <v>0.65</v>
          </cell>
        </row>
        <row r="40">
          <cell r="A40" t="str">
            <v>Capacity Factor</v>
          </cell>
          <cell r="B40">
            <v>0.32250000000000001</v>
          </cell>
          <cell r="C40">
            <v>0.32250000000000001</v>
          </cell>
          <cell r="D40">
            <v>0.32250000000000001</v>
          </cell>
          <cell r="E40">
            <v>0.32250000000000001</v>
          </cell>
          <cell r="F40">
            <v>0.32250000000000001</v>
          </cell>
          <cell r="G40">
            <v>0.32250000000000001</v>
          </cell>
          <cell r="H40">
            <v>0.32250000000000001</v>
          </cell>
          <cell r="I40">
            <v>0.32250000000000001</v>
          </cell>
          <cell r="J40">
            <v>0.32250000000000001</v>
          </cell>
          <cell r="K40">
            <v>0.32250000000000001</v>
          </cell>
          <cell r="L40">
            <v>0.32250000000000001</v>
          </cell>
          <cell r="M40">
            <v>0.32250000000000001</v>
          </cell>
          <cell r="N40">
            <v>0.32250000000000001</v>
          </cell>
          <cell r="O40">
            <v>0.32250000000000001</v>
          </cell>
          <cell r="P40">
            <v>0.32250000000000001</v>
          </cell>
          <cell r="Q40">
            <v>0.32250000000000001</v>
          </cell>
          <cell r="R40">
            <v>0.32250000000000001</v>
          </cell>
          <cell r="S40">
            <v>0.32250000000000001</v>
          </cell>
          <cell r="T40">
            <v>0.32250000000000001</v>
          </cell>
          <cell r="U40">
            <v>0.32250000000000001</v>
          </cell>
          <cell r="V40">
            <v>0.32250000000000001</v>
          </cell>
          <cell r="W40">
            <v>0.32250000000000001</v>
          </cell>
          <cell r="X40">
            <v>0.32250000000000001</v>
          </cell>
          <cell r="Y40">
            <v>0.32250000000000001</v>
          </cell>
          <cell r="Z40">
            <v>0.32250000000000001</v>
          </cell>
          <cell r="AA40">
            <v>0.32250000000000001</v>
          </cell>
          <cell r="AB40">
            <v>0.32250000000000001</v>
          </cell>
          <cell r="AC40">
            <v>0.32250000000000001</v>
          </cell>
          <cell r="AD40">
            <v>0.32250000000000001</v>
          </cell>
          <cell r="AE40">
            <v>0.32250000000000001</v>
          </cell>
          <cell r="AF40">
            <v>0.32250000000000001</v>
          </cell>
          <cell r="AG40">
            <v>0.32250000000000001</v>
          </cell>
          <cell r="AH40">
            <v>0.32250000000000001</v>
          </cell>
          <cell r="AI40">
            <v>0.32250000000000001</v>
          </cell>
          <cell r="AJ40">
            <v>0.32250000000000001</v>
          </cell>
          <cell r="AK40">
            <v>0.32250000000000001</v>
          </cell>
          <cell r="AL40">
            <v>0.32250000000000001</v>
          </cell>
          <cell r="AM40">
            <v>0.32250000000000001</v>
          </cell>
          <cell r="AN40">
            <v>0.32250000000000001</v>
          </cell>
          <cell r="AO40">
            <v>0.32250000000000001</v>
          </cell>
          <cell r="AP40">
            <v>0.32250000000000001</v>
          </cell>
          <cell r="AQ40">
            <v>0.32250000000000001</v>
          </cell>
          <cell r="AR40">
            <v>0.32250000000000001</v>
          </cell>
          <cell r="AS40">
            <v>0.32250000000000001</v>
          </cell>
          <cell r="AT40">
            <v>0.32250000000000001</v>
          </cell>
        </row>
        <row r="41">
          <cell r="A41" t="str">
            <v xml:space="preserve">Hours of Operation </v>
          </cell>
          <cell r="B41">
            <v>2825.1</v>
          </cell>
          <cell r="C41">
            <v>2825.1</v>
          </cell>
          <cell r="D41">
            <v>2825.1</v>
          </cell>
          <cell r="E41">
            <v>2825.1</v>
          </cell>
          <cell r="F41">
            <v>2825.1</v>
          </cell>
          <cell r="G41">
            <v>2825.1</v>
          </cell>
          <cell r="H41">
            <v>2825.1</v>
          </cell>
          <cell r="I41">
            <v>2825.1</v>
          </cell>
          <cell r="J41">
            <v>2825.1</v>
          </cell>
          <cell r="K41">
            <v>2825.1</v>
          </cell>
          <cell r="L41">
            <v>2825.1</v>
          </cell>
          <cell r="M41">
            <v>2825.1</v>
          </cell>
          <cell r="N41">
            <v>2825.1</v>
          </cell>
          <cell r="O41">
            <v>2825.1</v>
          </cell>
          <cell r="P41">
            <v>2825.1</v>
          </cell>
          <cell r="Q41">
            <v>2401.335</v>
          </cell>
          <cell r="R41">
            <v>2401.335</v>
          </cell>
          <cell r="S41">
            <v>2401.335</v>
          </cell>
          <cell r="T41">
            <v>2401.335</v>
          </cell>
          <cell r="U41">
            <v>2401.335</v>
          </cell>
          <cell r="V41">
            <v>2401.335</v>
          </cell>
          <cell r="W41">
            <v>2401.335</v>
          </cell>
          <cell r="X41">
            <v>2401.335</v>
          </cell>
          <cell r="Y41">
            <v>2401.335</v>
          </cell>
          <cell r="Z41">
            <v>2401.335</v>
          </cell>
          <cell r="AA41">
            <v>2401.335</v>
          </cell>
          <cell r="AB41">
            <v>2401.335</v>
          </cell>
          <cell r="AC41">
            <v>2401.335</v>
          </cell>
          <cell r="AD41">
            <v>2401.335</v>
          </cell>
          <cell r="AE41">
            <v>2401.335</v>
          </cell>
          <cell r="AF41">
            <v>2118.8250000000003</v>
          </cell>
          <cell r="AG41">
            <v>2118.8250000000003</v>
          </cell>
          <cell r="AH41">
            <v>2118.8250000000003</v>
          </cell>
          <cell r="AI41">
            <v>2118.8250000000003</v>
          </cell>
          <cell r="AJ41">
            <v>2118.8250000000003</v>
          </cell>
          <cell r="AK41">
            <v>2118.8250000000003</v>
          </cell>
          <cell r="AL41">
            <v>2118.8250000000003</v>
          </cell>
          <cell r="AM41">
            <v>2118.8250000000003</v>
          </cell>
          <cell r="AN41">
            <v>2118.8250000000003</v>
          </cell>
          <cell r="AO41">
            <v>2118.8250000000003</v>
          </cell>
          <cell r="AP41">
            <v>1836.3150000000001</v>
          </cell>
          <cell r="AQ41">
            <v>1836.3150000000001</v>
          </cell>
          <cell r="AR41">
            <v>1836.3150000000001</v>
          </cell>
          <cell r="AS41">
            <v>1836.3150000000001</v>
          </cell>
          <cell r="AT41">
            <v>1836.3150000000001</v>
          </cell>
        </row>
        <row r="42">
          <cell r="A42" t="str">
            <v>Total Production (MWh)</v>
          </cell>
          <cell r="B42">
            <v>1695060</v>
          </cell>
          <cell r="C42">
            <v>1695060</v>
          </cell>
          <cell r="D42">
            <v>1695060</v>
          </cell>
          <cell r="E42">
            <v>1695060</v>
          </cell>
          <cell r="F42">
            <v>1695060</v>
          </cell>
          <cell r="G42">
            <v>1695060</v>
          </cell>
          <cell r="H42">
            <v>1695060</v>
          </cell>
          <cell r="I42">
            <v>1695060</v>
          </cell>
          <cell r="J42">
            <v>1695060</v>
          </cell>
          <cell r="K42">
            <v>1695060</v>
          </cell>
          <cell r="L42">
            <v>1695060</v>
          </cell>
          <cell r="M42">
            <v>1695060</v>
          </cell>
          <cell r="N42">
            <v>1695060</v>
          </cell>
          <cell r="O42">
            <v>1695060</v>
          </cell>
          <cell r="P42">
            <v>1695060</v>
          </cell>
          <cell r="Q42">
            <v>1440801</v>
          </cell>
          <cell r="R42">
            <v>1440801</v>
          </cell>
          <cell r="S42">
            <v>1440801</v>
          </cell>
          <cell r="T42">
            <v>1440801</v>
          </cell>
          <cell r="U42">
            <v>1440801</v>
          </cell>
          <cell r="V42">
            <v>1440801</v>
          </cell>
          <cell r="W42">
            <v>1440801</v>
          </cell>
          <cell r="X42">
            <v>1440801</v>
          </cell>
          <cell r="Y42">
            <v>1440801</v>
          </cell>
          <cell r="Z42">
            <v>1440801</v>
          </cell>
          <cell r="AA42">
            <v>1440801</v>
          </cell>
          <cell r="AB42">
            <v>1440801</v>
          </cell>
          <cell r="AC42">
            <v>1440801</v>
          </cell>
          <cell r="AD42">
            <v>1440801</v>
          </cell>
          <cell r="AE42">
            <v>1440801</v>
          </cell>
          <cell r="AF42">
            <v>1271295.0000000002</v>
          </cell>
          <cell r="AG42">
            <v>1271295.0000000002</v>
          </cell>
          <cell r="AH42">
            <v>1271295.0000000002</v>
          </cell>
          <cell r="AI42">
            <v>1271295.0000000002</v>
          </cell>
          <cell r="AJ42">
            <v>1271295.0000000002</v>
          </cell>
          <cell r="AK42">
            <v>1271295.0000000002</v>
          </cell>
          <cell r="AL42">
            <v>1271295.0000000002</v>
          </cell>
          <cell r="AM42">
            <v>1271295.0000000002</v>
          </cell>
          <cell r="AN42">
            <v>1271295.0000000002</v>
          </cell>
          <cell r="AO42">
            <v>1271295.0000000002</v>
          </cell>
          <cell r="AP42">
            <v>1101789</v>
          </cell>
          <cell r="AQ42">
            <v>1101789</v>
          </cell>
          <cell r="AR42">
            <v>1101789</v>
          </cell>
          <cell r="AS42">
            <v>1101789</v>
          </cell>
          <cell r="AT42">
            <v>1101789</v>
          </cell>
        </row>
        <row r="43">
          <cell r="A43" t="str">
            <v>Electricity Price ($/MWh)</v>
          </cell>
          <cell r="B43">
            <v>65</v>
          </cell>
          <cell r="C43">
            <v>66.625</v>
          </cell>
          <cell r="D43">
            <v>68.290624999999991</v>
          </cell>
          <cell r="E43">
            <v>69.997890624999982</v>
          </cell>
          <cell r="F43">
            <v>71.747837890624979</v>
          </cell>
          <cell r="G43">
            <v>73.541533837890597</v>
          </cell>
          <cell r="H43">
            <v>75.380072183837854</v>
          </cell>
          <cell r="I43">
            <v>77.264573988433796</v>
          </cell>
          <cell r="J43">
            <v>79.196188338144637</v>
          </cell>
          <cell r="K43">
            <v>81.17609304659824</v>
          </cell>
          <cell r="L43">
            <v>83.205495372763195</v>
          </cell>
          <cell r="M43">
            <v>85.285632757082269</v>
          </cell>
          <cell r="N43">
            <v>87.417773576009324</v>
          </cell>
          <cell r="O43">
            <v>89.603217915409545</v>
          </cell>
          <cell r="P43">
            <v>91.843298363294778</v>
          </cell>
          <cell r="Q43">
            <v>94.139380822377134</v>
          </cell>
          <cell r="R43">
            <v>96.492865342936554</v>
          </cell>
          <cell r="S43">
            <v>98.905186976509953</v>
          </cell>
          <cell r="T43">
            <v>101.3778166509227</v>
          </cell>
          <cell r="U43">
            <v>103.91226206719575</v>
          </cell>
          <cell r="V43">
            <v>106.51006861887564</v>
          </cell>
          <cell r="W43">
            <v>109.17282033434752</v>
          </cell>
          <cell r="X43">
            <v>111.9021408427062</v>
          </cell>
          <cell r="Y43">
            <v>114.69969436377384</v>
          </cell>
          <cell r="Z43">
            <v>117.56718672286819</v>
          </cell>
          <cell r="AA43">
            <v>120.50636639093987</v>
          </cell>
          <cell r="AB43">
            <v>123.51902555071337</v>
          </cell>
          <cell r="AC43">
            <v>126.6070011894812</v>
          </cell>
          <cell r="AD43">
            <v>129.77217621921821</v>
          </cell>
          <cell r="AE43">
            <v>133.01648062469866</v>
          </cell>
          <cell r="AF43">
            <v>136.3418926403161</v>
          </cell>
          <cell r="AG43">
            <v>139.75043995632399</v>
          </cell>
          <cell r="AH43">
            <v>143.24420095523209</v>
          </cell>
          <cell r="AI43">
            <v>146.82530597911287</v>
          </cell>
          <cell r="AJ43">
            <v>150.49593862859066</v>
          </cell>
          <cell r="AK43">
            <v>154.25833709430543</v>
          </cell>
          <cell r="AL43">
            <v>158.11479552166304</v>
          </cell>
          <cell r="AM43">
            <v>162.0676654097046</v>
          </cell>
          <cell r="AN43">
            <v>166.11935704494721</v>
          </cell>
          <cell r="AO43">
            <v>170.27234097107086</v>
          </cell>
          <cell r="AP43">
            <v>174.52914949534761</v>
          </cell>
          <cell r="AQ43">
            <v>178.89237823273129</v>
          </cell>
          <cell r="AR43">
            <v>183.36468768854957</v>
          </cell>
          <cell r="AS43">
            <v>187.94880488076328</v>
          </cell>
          <cell r="AT43">
            <v>192.64752500278234</v>
          </cell>
        </row>
        <row r="44">
          <cell r="A44" t="str">
            <v>Unit 1 Energy Revenue</v>
          </cell>
          <cell r="B44">
            <v>110178900</v>
          </cell>
          <cell r="C44">
            <v>112933372.5</v>
          </cell>
          <cell r="D44">
            <v>115756706.81249999</v>
          </cell>
          <cell r="E44">
            <v>118650624.48281246</v>
          </cell>
          <cell r="F44">
            <v>121616890.09488277</v>
          </cell>
          <cell r="G44">
            <v>124657312.34725484</v>
          </cell>
          <cell r="H44">
            <v>127773745.1559362</v>
          </cell>
          <cell r="I44">
            <v>130968088.78483459</v>
          </cell>
          <cell r="J44">
            <v>134242291.00445545</v>
          </cell>
          <cell r="K44">
            <v>137598348.27956682</v>
          </cell>
          <cell r="L44">
            <v>141038306.98655599</v>
          </cell>
          <cell r="M44">
            <v>144564264.66121987</v>
          </cell>
          <cell r="N44">
            <v>148178371.27775037</v>
          </cell>
          <cell r="O44">
            <v>151882830.55969411</v>
          </cell>
          <cell r="P44">
            <v>155679901.32368645</v>
          </cell>
          <cell r="Q44">
            <v>135636114.02826181</v>
          </cell>
          <cell r="R44">
            <v>139027016.87896833</v>
          </cell>
          <cell r="S44">
            <v>142502692.30094251</v>
          </cell>
          <cell r="T44">
            <v>146065259.60846606</v>
          </cell>
          <cell r="U44">
            <v>149716891.09867772</v>
          </cell>
          <cell r="V44">
            <v>153459813.37614465</v>
          </cell>
          <cell r="W44">
            <v>157296308.71054825</v>
          </cell>
          <cell r="X44">
            <v>161228716.42831194</v>
          </cell>
          <cell r="Y44">
            <v>165259434.33901972</v>
          </cell>
          <cell r="Z44">
            <v>169390920.19749519</v>
          </cell>
          <cell r="AA44">
            <v>173625693.20243257</v>
          </cell>
          <cell r="AB44">
            <v>177966335.53249338</v>
          </cell>
          <cell r="AC44">
            <v>182415493.92080569</v>
          </cell>
          <cell r="AD44">
            <v>186975881.26882583</v>
          </cell>
          <cell r="AE44">
            <v>191650278.30054644</v>
          </cell>
          <cell r="AF44">
            <v>173330766.40417069</v>
          </cell>
          <cell r="AG44">
            <v>177664035.56427494</v>
          </cell>
          <cell r="AH44">
            <v>182105636.45338181</v>
          </cell>
          <cell r="AI44">
            <v>186658277.36471632</v>
          </cell>
          <cell r="AJ44">
            <v>191324734.2988342</v>
          </cell>
          <cell r="AK44">
            <v>196107852.65630507</v>
          </cell>
          <cell r="AL44">
            <v>201010548.97271267</v>
          </cell>
          <cell r="AM44">
            <v>206035812.69703045</v>
          </cell>
          <cell r="AN44">
            <v>211186708.01445621</v>
          </cell>
          <cell r="AO44">
            <v>216466375.71481758</v>
          </cell>
          <cell r="AP44">
            <v>192294297.09332955</v>
          </cell>
          <cell r="AQ44">
            <v>197101654.52066278</v>
          </cell>
          <cell r="AR44">
            <v>202029195.88367933</v>
          </cell>
          <cell r="AS44">
            <v>207079925.78077129</v>
          </cell>
          <cell r="AT44">
            <v>212256923.92529055</v>
          </cell>
        </row>
        <row r="46">
          <cell r="A46" t="str">
            <v>Unit 1 Capacity Revenue</v>
          </cell>
        </row>
        <row r="47">
          <cell r="A47" t="str">
            <v>Available Capacity (MW)</v>
          </cell>
          <cell r="B47">
            <v>475.79999999999995</v>
          </cell>
          <cell r="C47">
            <v>475.79999999999995</v>
          </cell>
          <cell r="D47">
            <v>475.79999999999995</v>
          </cell>
          <cell r="E47">
            <v>475.79999999999995</v>
          </cell>
          <cell r="F47">
            <v>475.79999999999995</v>
          </cell>
          <cell r="G47">
            <v>475.79999999999995</v>
          </cell>
          <cell r="H47">
            <v>475.79999999999995</v>
          </cell>
          <cell r="I47">
            <v>475.79999999999995</v>
          </cell>
          <cell r="J47">
            <v>475.79999999999995</v>
          </cell>
          <cell r="K47">
            <v>475.79999999999995</v>
          </cell>
          <cell r="L47">
            <v>475.79999999999995</v>
          </cell>
          <cell r="M47">
            <v>475.79999999999995</v>
          </cell>
          <cell r="N47">
            <v>475.79999999999995</v>
          </cell>
          <cell r="O47">
            <v>475.79999999999995</v>
          </cell>
          <cell r="P47">
            <v>475.79999999999995</v>
          </cell>
          <cell r="Q47">
            <v>475.79999999999995</v>
          </cell>
          <cell r="R47">
            <v>475.79999999999995</v>
          </cell>
          <cell r="S47">
            <v>475.79999999999995</v>
          </cell>
          <cell r="T47">
            <v>475.79999999999995</v>
          </cell>
          <cell r="U47">
            <v>475.79999999999995</v>
          </cell>
          <cell r="V47">
            <v>475.79999999999995</v>
          </cell>
          <cell r="W47">
            <v>475.79999999999995</v>
          </cell>
          <cell r="X47">
            <v>475.79999999999995</v>
          </cell>
          <cell r="Y47">
            <v>475.79999999999995</v>
          </cell>
          <cell r="Z47">
            <v>475.79999999999995</v>
          </cell>
          <cell r="AA47">
            <v>475.79999999999995</v>
          </cell>
          <cell r="AB47">
            <v>475.79999999999995</v>
          </cell>
          <cell r="AC47">
            <v>475.79999999999995</v>
          </cell>
          <cell r="AD47">
            <v>475.79999999999995</v>
          </cell>
          <cell r="AE47">
            <v>475.79999999999995</v>
          </cell>
          <cell r="AF47">
            <v>475.79999999999995</v>
          </cell>
          <cell r="AG47">
            <v>475.79999999999995</v>
          </cell>
          <cell r="AH47">
            <v>475.79999999999995</v>
          </cell>
          <cell r="AI47">
            <v>475.79999999999995</v>
          </cell>
          <cell r="AJ47">
            <v>475.79999999999995</v>
          </cell>
          <cell r="AK47">
            <v>475.79999999999995</v>
          </cell>
          <cell r="AL47">
            <v>475.79999999999995</v>
          </cell>
          <cell r="AM47">
            <v>475.79999999999995</v>
          </cell>
          <cell r="AN47">
            <v>475.79999999999995</v>
          </cell>
          <cell r="AO47">
            <v>475.79999999999995</v>
          </cell>
          <cell r="AP47">
            <v>475.79999999999995</v>
          </cell>
          <cell r="AQ47">
            <v>475.79999999999995</v>
          </cell>
          <cell r="AR47">
            <v>475.79999999999995</v>
          </cell>
          <cell r="AS47">
            <v>475.79999999999995</v>
          </cell>
          <cell r="AT47">
            <v>475.79999999999995</v>
          </cell>
        </row>
        <row r="48">
          <cell r="A48" t="str">
            <v>$ Price per MW-day</v>
          </cell>
          <cell r="B48">
            <v>50</v>
          </cell>
          <cell r="C48">
            <v>51.249999999999993</v>
          </cell>
          <cell r="D48">
            <v>52.531249999999986</v>
          </cell>
          <cell r="E48">
            <v>53.844531249999982</v>
          </cell>
          <cell r="F48">
            <v>55.19064453124998</v>
          </cell>
          <cell r="G48">
            <v>56.570410644531222</v>
          </cell>
          <cell r="H48">
            <v>57.984670910644496</v>
          </cell>
          <cell r="I48">
            <v>59.434287683410602</v>
          </cell>
          <cell r="J48">
            <v>60.920144875495865</v>
          </cell>
          <cell r="K48">
            <v>62.443148497383255</v>
          </cell>
          <cell r="L48">
            <v>64.004227209817827</v>
          </cell>
          <cell r="M48">
            <v>65.604332890063262</v>
          </cell>
          <cell r="N48">
            <v>67.24444121231484</v>
          </cell>
          <cell r="O48">
            <v>68.9255522426227</v>
          </cell>
          <cell r="P48">
            <v>70.648691048688264</v>
          </cell>
          <cell r="Q48">
            <v>72.414908324905468</v>
          </cell>
          <cell r="R48">
            <v>74.225281033028097</v>
          </cell>
          <cell r="S48">
            <v>76.080913058853795</v>
          </cell>
          <cell r="T48">
            <v>77.982935885325134</v>
          </cell>
          <cell r="U48">
            <v>79.932509282458255</v>
          </cell>
          <cell r="V48">
            <v>81.930822014519705</v>
          </cell>
          <cell r="W48">
            <v>83.979092564882691</v>
          </cell>
          <cell r="X48">
            <v>86.078569879004746</v>
          </cell>
          <cell r="Y48">
            <v>88.230534125979858</v>
          </cell>
          <cell r="Z48">
            <v>90.436297479129351</v>
          </cell>
          <cell r="AA48">
            <v>92.69720491610758</v>
          </cell>
          <cell r="AB48">
            <v>95.014635039010258</v>
          </cell>
          <cell r="AC48">
            <v>97.390000914985507</v>
          </cell>
          <cell r="AD48">
            <v>99.824750937860131</v>
          </cell>
          <cell r="AE48">
            <v>102.32036971130663</v>
          </cell>
          <cell r="AF48">
            <v>104.87837895408929</v>
          </cell>
          <cell r="AG48">
            <v>107.50033842794151</v>
          </cell>
          <cell r="AH48">
            <v>110.18784688864004</v>
          </cell>
          <cell r="AI48">
            <v>112.94254306085602</v>
          </cell>
          <cell r="AJ48">
            <v>115.76610663737742</v>
          </cell>
          <cell r="AK48">
            <v>118.66025930331185</v>
          </cell>
          <cell r="AL48">
            <v>121.62676578589463</v>
          </cell>
          <cell r="AM48">
            <v>124.66743493054199</v>
          </cell>
          <cell r="AN48">
            <v>127.78412080380552</v>
          </cell>
          <cell r="AO48">
            <v>130.97872382390065</v>
          </cell>
          <cell r="AP48">
            <v>134.25319191949816</v>
          </cell>
          <cell r="AQ48">
            <v>137.60952171748562</v>
          </cell>
          <cell r="AR48">
            <v>141.04975976042275</v>
          </cell>
          <cell r="AS48">
            <v>144.57600375443329</v>
          </cell>
          <cell r="AT48">
            <v>148.1904038482941</v>
          </cell>
        </row>
        <row r="49">
          <cell r="A49" t="str">
            <v>Capacity Revenue</v>
          </cell>
          <cell r="B49">
            <v>8683350</v>
          </cell>
          <cell r="C49">
            <v>8900433.7499999981</v>
          </cell>
          <cell r="D49">
            <v>9122944.5937499981</v>
          </cell>
          <cell r="E49">
            <v>9351018.2085937448</v>
          </cell>
          <cell r="F49">
            <v>9584793.6638085898</v>
          </cell>
          <cell r="G49">
            <v>9824413.5054038037</v>
          </cell>
          <cell r="H49">
            <v>10070023.843038898</v>
          </cell>
          <cell r="I49">
            <v>10321774.439114869</v>
          </cell>
          <cell r="J49">
            <v>10579818.80009274</v>
          </cell>
          <cell r="K49">
            <v>10844314.270095056</v>
          </cell>
          <cell r="L49">
            <v>11115422.126847431</v>
          </cell>
          <cell r="M49">
            <v>11393307.680018615</v>
          </cell>
          <cell r="N49">
            <v>11678140.37201908</v>
          </cell>
          <cell r="O49">
            <v>11970093.881319555</v>
          </cell>
          <cell r="P49">
            <v>12269346.228352543</v>
          </cell>
          <cell r="Q49">
            <v>12576079.884061357</v>
          </cell>
          <cell r="R49">
            <v>12890481.881162889</v>
          </cell>
          <cell r="S49">
            <v>13212743.92819196</v>
          </cell>
          <cell r="T49">
            <v>13543062.526396759</v>
          </cell>
          <cell r="U49">
            <v>13881639.089556675</v>
          </cell>
          <cell r="V49">
            <v>14228680.066795593</v>
          </cell>
          <cell r="W49">
            <v>14584397.068465481</v>
          </cell>
          <cell r="X49">
            <v>14949006.995177116</v>
          </cell>
          <cell r="Y49">
            <v>15322732.170056542</v>
          </cell>
          <cell r="Z49">
            <v>15705800.474307956</v>
          </cell>
          <cell r="AA49">
            <v>16098445.486165654</v>
          </cell>
          <cell r="AB49">
            <v>16500906.623319793</v>
          </cell>
          <cell r="AC49">
            <v>16913429.288902789</v>
          </cell>
          <cell r="AD49">
            <v>17336265.021125354</v>
          </cell>
          <cell r="AE49">
            <v>17769671.646653485</v>
          </cell>
          <cell r="AF49">
            <v>18213913.43781982</v>
          </cell>
          <cell r="AG49">
            <v>18669261.273765318</v>
          </cell>
          <cell r="AH49">
            <v>19135992.805609446</v>
          </cell>
          <cell r="AI49">
            <v>19614392.625749681</v>
          </cell>
          <cell r="AJ49">
            <v>20104752.44139342</v>
          </cell>
          <cell r="AK49">
            <v>20607371.252428256</v>
          </cell>
          <cell r="AL49">
            <v>21122555.53373896</v>
          </cell>
          <cell r="AM49">
            <v>21650619.422082435</v>
          </cell>
          <cell r="AN49">
            <v>22191884.907634493</v>
          </cell>
          <cell r="AO49">
            <v>22746682.030325353</v>
          </cell>
          <cell r="AP49">
            <v>23315349.081083484</v>
          </cell>
          <cell r="AQ49">
            <v>23898232.808110572</v>
          </cell>
          <cell r="AR49">
            <v>24495688.628313337</v>
          </cell>
          <cell r="AS49">
            <v>25108080.844021164</v>
          </cell>
          <cell r="AT49">
            <v>25735782.865121685</v>
          </cell>
        </row>
        <row r="52">
          <cell r="A52" t="str">
            <v>Unit 2 Energy Revenue</v>
          </cell>
        </row>
        <row r="53">
          <cell r="A53" t="str">
            <v>Net Capacity</v>
          </cell>
          <cell r="B53">
            <v>600</v>
          </cell>
          <cell r="C53">
            <v>600</v>
          </cell>
          <cell r="D53">
            <v>600</v>
          </cell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600</v>
          </cell>
          <cell r="J53">
            <v>600</v>
          </cell>
          <cell r="K53">
            <v>600</v>
          </cell>
          <cell r="L53">
            <v>600</v>
          </cell>
          <cell r="M53">
            <v>600</v>
          </cell>
          <cell r="N53">
            <v>600</v>
          </cell>
          <cell r="O53">
            <v>600</v>
          </cell>
          <cell r="P53">
            <v>600</v>
          </cell>
          <cell r="Q53">
            <v>600</v>
          </cell>
          <cell r="R53">
            <v>600</v>
          </cell>
          <cell r="S53">
            <v>600</v>
          </cell>
          <cell r="T53">
            <v>600</v>
          </cell>
          <cell r="U53">
            <v>600</v>
          </cell>
          <cell r="V53">
            <v>600</v>
          </cell>
          <cell r="W53">
            <v>600</v>
          </cell>
          <cell r="X53">
            <v>600</v>
          </cell>
          <cell r="Y53">
            <v>600</v>
          </cell>
          <cell r="Z53">
            <v>600</v>
          </cell>
          <cell r="AA53">
            <v>600</v>
          </cell>
          <cell r="AB53">
            <v>600</v>
          </cell>
          <cell r="AC53">
            <v>600</v>
          </cell>
          <cell r="AD53">
            <v>600</v>
          </cell>
          <cell r="AE53">
            <v>600</v>
          </cell>
          <cell r="AF53">
            <v>600</v>
          </cell>
          <cell r="AG53">
            <v>600</v>
          </cell>
          <cell r="AH53">
            <v>600</v>
          </cell>
          <cell r="AI53">
            <v>600</v>
          </cell>
          <cell r="AJ53">
            <v>600</v>
          </cell>
          <cell r="AK53">
            <v>600</v>
          </cell>
          <cell r="AL53">
            <v>600</v>
          </cell>
          <cell r="AM53">
            <v>600</v>
          </cell>
          <cell r="AN53">
            <v>600</v>
          </cell>
          <cell r="AO53">
            <v>600</v>
          </cell>
          <cell r="AP53">
            <v>600</v>
          </cell>
          <cell r="AQ53">
            <v>600</v>
          </cell>
          <cell r="AR53">
            <v>600</v>
          </cell>
          <cell r="AS53">
            <v>600</v>
          </cell>
          <cell r="AT53">
            <v>600</v>
          </cell>
        </row>
        <row r="54">
          <cell r="A54" t="str">
            <v>Availability</v>
          </cell>
          <cell r="B54">
            <v>0.78799999999999992</v>
          </cell>
          <cell r="C54">
            <v>0.78799999999999992</v>
          </cell>
          <cell r="D54">
            <v>0.78799999999999992</v>
          </cell>
          <cell r="E54">
            <v>0.78799999999999992</v>
          </cell>
          <cell r="F54">
            <v>0.78799999999999992</v>
          </cell>
          <cell r="G54">
            <v>0.78799999999999992</v>
          </cell>
          <cell r="H54">
            <v>0.78799999999999992</v>
          </cell>
          <cell r="I54">
            <v>0.78799999999999992</v>
          </cell>
          <cell r="J54">
            <v>0.78799999999999992</v>
          </cell>
          <cell r="K54">
            <v>0.78799999999999992</v>
          </cell>
          <cell r="L54">
            <v>0.78799999999999992</v>
          </cell>
          <cell r="M54">
            <v>0.78799999999999992</v>
          </cell>
          <cell r="N54">
            <v>0.78799999999999992</v>
          </cell>
          <cell r="O54">
            <v>0.78799999999999992</v>
          </cell>
          <cell r="P54">
            <v>0.78799999999999992</v>
          </cell>
          <cell r="Q54">
            <v>0.78799999999999992</v>
          </cell>
          <cell r="R54">
            <v>0.78799999999999992</v>
          </cell>
          <cell r="S54">
            <v>0.78799999999999992</v>
          </cell>
          <cell r="T54">
            <v>0.78799999999999992</v>
          </cell>
          <cell r="U54">
            <v>0.78799999999999992</v>
          </cell>
          <cell r="V54">
            <v>0.78799999999999992</v>
          </cell>
          <cell r="W54">
            <v>0.78799999999999992</v>
          </cell>
          <cell r="X54">
            <v>0.78799999999999992</v>
          </cell>
          <cell r="Y54">
            <v>0.78799999999999992</v>
          </cell>
          <cell r="Z54">
            <v>0.78799999999999992</v>
          </cell>
          <cell r="AA54">
            <v>0.78799999999999992</v>
          </cell>
          <cell r="AB54">
            <v>0.78799999999999992</v>
          </cell>
          <cell r="AC54">
            <v>0.78799999999999992</v>
          </cell>
          <cell r="AD54">
            <v>0.78799999999999992</v>
          </cell>
          <cell r="AE54">
            <v>0.78799999999999992</v>
          </cell>
          <cell r="AF54">
            <v>0.78799999999999992</v>
          </cell>
          <cell r="AG54">
            <v>0.78799999999999992</v>
          </cell>
          <cell r="AH54">
            <v>0.78799999999999992</v>
          </cell>
          <cell r="AI54">
            <v>0.78799999999999992</v>
          </cell>
          <cell r="AJ54">
            <v>0.78799999999999992</v>
          </cell>
          <cell r="AK54">
            <v>0.78799999999999992</v>
          </cell>
          <cell r="AL54">
            <v>0.78799999999999992</v>
          </cell>
          <cell r="AM54">
            <v>0.78799999999999992</v>
          </cell>
          <cell r="AN54">
            <v>0.78799999999999992</v>
          </cell>
          <cell r="AO54">
            <v>0.78799999999999992</v>
          </cell>
          <cell r="AP54">
            <v>0.78799999999999992</v>
          </cell>
          <cell r="AQ54">
            <v>0.78799999999999992</v>
          </cell>
          <cell r="AR54">
            <v>0.78799999999999992</v>
          </cell>
          <cell r="AS54">
            <v>0.78799999999999992</v>
          </cell>
          <cell r="AT54">
            <v>0.78799999999999992</v>
          </cell>
        </row>
        <row r="55">
          <cell r="A55" t="str">
            <v>Capacity Factor Adjustment</v>
          </cell>
          <cell r="B55">
            <v>1</v>
          </cell>
          <cell r="C55">
            <v>1</v>
          </cell>
          <cell r="D55">
            <v>1</v>
          </cell>
          <cell r="E55">
            <v>1</v>
          </cell>
          <cell r="F55">
            <v>1</v>
          </cell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0.85</v>
          </cell>
          <cell r="R55">
            <v>0.85</v>
          </cell>
          <cell r="S55">
            <v>0.85</v>
          </cell>
          <cell r="T55">
            <v>0.85</v>
          </cell>
          <cell r="U55">
            <v>0.85</v>
          </cell>
          <cell r="V55">
            <v>0.85</v>
          </cell>
          <cell r="W55">
            <v>0.85</v>
          </cell>
          <cell r="X55">
            <v>0.85</v>
          </cell>
          <cell r="Y55">
            <v>0.85</v>
          </cell>
          <cell r="Z55">
            <v>0.85</v>
          </cell>
          <cell r="AA55">
            <v>0.85</v>
          </cell>
          <cell r="AB55">
            <v>0.85</v>
          </cell>
          <cell r="AC55">
            <v>0.85</v>
          </cell>
          <cell r="AD55">
            <v>0.85</v>
          </cell>
          <cell r="AE55">
            <v>0.85</v>
          </cell>
          <cell r="AF55">
            <v>0.75</v>
          </cell>
          <cell r="AG55">
            <v>0.75</v>
          </cell>
          <cell r="AH55">
            <v>0.75</v>
          </cell>
          <cell r="AI55">
            <v>0.75</v>
          </cell>
          <cell r="AJ55">
            <v>0.75</v>
          </cell>
          <cell r="AK55">
            <v>0.75</v>
          </cell>
          <cell r="AL55">
            <v>0.75</v>
          </cell>
          <cell r="AM55">
            <v>0.75</v>
          </cell>
          <cell r="AN55">
            <v>0.75</v>
          </cell>
          <cell r="AO55">
            <v>0.75</v>
          </cell>
          <cell r="AP55">
            <v>0.65</v>
          </cell>
          <cell r="AQ55">
            <v>0.65</v>
          </cell>
          <cell r="AR55">
            <v>0.65</v>
          </cell>
          <cell r="AS55">
            <v>0.65</v>
          </cell>
          <cell r="AT55">
            <v>0.65</v>
          </cell>
        </row>
        <row r="56">
          <cell r="A56" t="str">
            <v>Capacity Factor</v>
          </cell>
          <cell r="B56">
            <v>0.39899999999999997</v>
          </cell>
          <cell r="C56">
            <v>0.39899999999999997</v>
          </cell>
          <cell r="D56">
            <v>0.39899999999999997</v>
          </cell>
          <cell r="E56">
            <v>0.39899999999999997</v>
          </cell>
          <cell r="F56">
            <v>0.39899999999999997</v>
          </cell>
          <cell r="G56">
            <v>0.39899999999999997</v>
          </cell>
          <cell r="H56">
            <v>0.39899999999999997</v>
          </cell>
          <cell r="I56">
            <v>0.39899999999999997</v>
          </cell>
          <cell r="J56">
            <v>0.39899999999999997</v>
          </cell>
          <cell r="K56">
            <v>0.39899999999999997</v>
          </cell>
          <cell r="L56">
            <v>0.39899999999999997</v>
          </cell>
          <cell r="M56">
            <v>0.39899999999999997</v>
          </cell>
          <cell r="N56">
            <v>0.39899999999999997</v>
          </cell>
          <cell r="O56">
            <v>0.39899999999999997</v>
          </cell>
          <cell r="P56">
            <v>0.39899999999999997</v>
          </cell>
          <cell r="Q56">
            <v>0.39899999999999997</v>
          </cell>
          <cell r="R56">
            <v>0.39899999999999997</v>
          </cell>
          <cell r="S56">
            <v>0.39899999999999997</v>
          </cell>
          <cell r="T56">
            <v>0.39899999999999997</v>
          </cell>
          <cell r="U56">
            <v>0.39899999999999997</v>
          </cell>
          <cell r="V56">
            <v>0.39899999999999997</v>
          </cell>
          <cell r="W56">
            <v>0.39899999999999997</v>
          </cell>
          <cell r="X56">
            <v>0.39899999999999997</v>
          </cell>
          <cell r="Y56">
            <v>0.39899999999999997</v>
          </cell>
          <cell r="Z56">
            <v>0.39899999999999997</v>
          </cell>
          <cell r="AA56">
            <v>0.39899999999999997</v>
          </cell>
          <cell r="AB56">
            <v>0.39899999999999997</v>
          </cell>
          <cell r="AC56">
            <v>0.39899999999999997</v>
          </cell>
          <cell r="AD56">
            <v>0.39899999999999997</v>
          </cell>
          <cell r="AE56">
            <v>0.39899999999999997</v>
          </cell>
          <cell r="AF56">
            <v>0.39899999999999997</v>
          </cell>
          <cell r="AG56">
            <v>0.39899999999999997</v>
          </cell>
          <cell r="AH56">
            <v>0.39899999999999997</v>
          </cell>
          <cell r="AI56">
            <v>0.39899999999999997</v>
          </cell>
          <cell r="AJ56">
            <v>0.39899999999999997</v>
          </cell>
          <cell r="AK56">
            <v>0.39899999999999997</v>
          </cell>
          <cell r="AL56">
            <v>0.39899999999999997</v>
          </cell>
          <cell r="AM56">
            <v>0.39899999999999997</v>
          </cell>
          <cell r="AN56">
            <v>0.39899999999999997</v>
          </cell>
          <cell r="AO56">
            <v>0.39899999999999997</v>
          </cell>
          <cell r="AP56">
            <v>0.39899999999999997</v>
          </cell>
          <cell r="AQ56">
            <v>0.39899999999999997</v>
          </cell>
          <cell r="AR56">
            <v>0.39899999999999997</v>
          </cell>
          <cell r="AS56">
            <v>0.39899999999999997</v>
          </cell>
          <cell r="AT56">
            <v>0.39899999999999997</v>
          </cell>
        </row>
        <row r="57">
          <cell r="A57" t="str">
            <v xml:space="preserve">Hours of Operation </v>
          </cell>
          <cell r="B57">
            <v>3495.24</v>
          </cell>
          <cell r="C57">
            <v>3495.24</v>
          </cell>
          <cell r="D57">
            <v>3495.24</v>
          </cell>
          <cell r="E57">
            <v>3495.24</v>
          </cell>
          <cell r="F57">
            <v>3495.24</v>
          </cell>
          <cell r="G57">
            <v>3495.24</v>
          </cell>
          <cell r="H57">
            <v>3495.24</v>
          </cell>
          <cell r="I57">
            <v>3495.24</v>
          </cell>
          <cell r="J57">
            <v>3495.24</v>
          </cell>
          <cell r="K57">
            <v>3495.24</v>
          </cell>
          <cell r="L57">
            <v>3495.24</v>
          </cell>
          <cell r="M57">
            <v>3495.24</v>
          </cell>
          <cell r="N57">
            <v>3495.24</v>
          </cell>
          <cell r="O57">
            <v>3495.24</v>
          </cell>
          <cell r="P57">
            <v>3495.24</v>
          </cell>
          <cell r="Q57">
            <v>2970.9539999999997</v>
          </cell>
          <cell r="R57">
            <v>2970.9539999999997</v>
          </cell>
          <cell r="S57">
            <v>2970.9539999999997</v>
          </cell>
          <cell r="T57">
            <v>2970.9539999999997</v>
          </cell>
          <cell r="U57">
            <v>2970.9539999999997</v>
          </cell>
          <cell r="V57">
            <v>2970.9539999999997</v>
          </cell>
          <cell r="W57">
            <v>2970.9539999999997</v>
          </cell>
          <cell r="X57">
            <v>2970.9539999999997</v>
          </cell>
          <cell r="Y57">
            <v>2970.9539999999997</v>
          </cell>
          <cell r="Z57">
            <v>2970.9539999999997</v>
          </cell>
          <cell r="AA57">
            <v>2970.9539999999997</v>
          </cell>
          <cell r="AB57">
            <v>2970.9539999999997</v>
          </cell>
          <cell r="AC57">
            <v>2970.9539999999997</v>
          </cell>
          <cell r="AD57">
            <v>2970.9539999999997</v>
          </cell>
          <cell r="AE57">
            <v>2970.9539999999997</v>
          </cell>
          <cell r="AF57">
            <v>2621.4299999999998</v>
          </cell>
          <cell r="AG57">
            <v>2621.4299999999998</v>
          </cell>
          <cell r="AH57">
            <v>2621.4299999999998</v>
          </cell>
          <cell r="AI57">
            <v>2621.4299999999998</v>
          </cell>
          <cell r="AJ57">
            <v>2621.4299999999998</v>
          </cell>
          <cell r="AK57">
            <v>2621.4299999999998</v>
          </cell>
          <cell r="AL57">
            <v>2621.4299999999998</v>
          </cell>
          <cell r="AM57">
            <v>2621.4299999999998</v>
          </cell>
          <cell r="AN57">
            <v>2621.4299999999998</v>
          </cell>
          <cell r="AO57">
            <v>2621.4299999999998</v>
          </cell>
          <cell r="AP57">
            <v>2271.9059999999999</v>
          </cell>
          <cell r="AQ57">
            <v>2271.9059999999999</v>
          </cell>
          <cell r="AR57">
            <v>2271.9059999999999</v>
          </cell>
          <cell r="AS57">
            <v>2271.9059999999999</v>
          </cell>
          <cell r="AT57">
            <v>2271.9059999999999</v>
          </cell>
        </row>
        <row r="58">
          <cell r="A58" t="str">
            <v>Total Production (MWh)</v>
          </cell>
          <cell r="B58">
            <v>2097143.9999999998</v>
          </cell>
          <cell r="C58">
            <v>2097143.9999999998</v>
          </cell>
          <cell r="D58">
            <v>2097143.9999999998</v>
          </cell>
          <cell r="E58">
            <v>2097143.9999999998</v>
          </cell>
          <cell r="F58">
            <v>2097143.9999999998</v>
          </cell>
          <cell r="G58">
            <v>2097143.9999999998</v>
          </cell>
          <cell r="H58">
            <v>2097143.9999999998</v>
          </cell>
          <cell r="I58">
            <v>2097143.9999999998</v>
          </cell>
          <cell r="J58">
            <v>2097143.9999999998</v>
          </cell>
          <cell r="K58">
            <v>2097143.9999999998</v>
          </cell>
          <cell r="L58">
            <v>2097143.9999999998</v>
          </cell>
          <cell r="M58">
            <v>2097143.9999999998</v>
          </cell>
          <cell r="N58">
            <v>2097143.9999999998</v>
          </cell>
          <cell r="O58">
            <v>2097143.9999999998</v>
          </cell>
          <cell r="P58">
            <v>2097143.9999999998</v>
          </cell>
          <cell r="Q58">
            <v>1782572.4</v>
          </cell>
          <cell r="R58">
            <v>1782572.4</v>
          </cell>
          <cell r="S58">
            <v>1782572.4</v>
          </cell>
          <cell r="T58">
            <v>1782572.4</v>
          </cell>
          <cell r="U58">
            <v>1782572.4</v>
          </cell>
          <cell r="V58">
            <v>1782572.4</v>
          </cell>
          <cell r="W58">
            <v>1782572.4</v>
          </cell>
          <cell r="X58">
            <v>1782572.4</v>
          </cell>
          <cell r="Y58">
            <v>1782572.4</v>
          </cell>
          <cell r="Z58">
            <v>1782572.4</v>
          </cell>
          <cell r="AA58">
            <v>1782572.4</v>
          </cell>
          <cell r="AB58">
            <v>1782572.4</v>
          </cell>
          <cell r="AC58">
            <v>1782572.4</v>
          </cell>
          <cell r="AD58">
            <v>1782572.4</v>
          </cell>
          <cell r="AE58">
            <v>1782572.4</v>
          </cell>
          <cell r="AF58">
            <v>1572858</v>
          </cell>
          <cell r="AG58">
            <v>1572858</v>
          </cell>
          <cell r="AH58">
            <v>1572858</v>
          </cell>
          <cell r="AI58">
            <v>1572858</v>
          </cell>
          <cell r="AJ58">
            <v>1572858</v>
          </cell>
          <cell r="AK58">
            <v>1572858</v>
          </cell>
          <cell r="AL58">
            <v>1572858</v>
          </cell>
          <cell r="AM58">
            <v>1572858</v>
          </cell>
          <cell r="AN58">
            <v>1572858</v>
          </cell>
          <cell r="AO58">
            <v>1572858</v>
          </cell>
          <cell r="AP58">
            <v>1363143.5999999999</v>
          </cell>
          <cell r="AQ58">
            <v>1363143.5999999999</v>
          </cell>
          <cell r="AR58">
            <v>1363143.5999999999</v>
          </cell>
          <cell r="AS58">
            <v>1363143.5999999999</v>
          </cell>
          <cell r="AT58">
            <v>1363143.5999999999</v>
          </cell>
        </row>
        <row r="59">
          <cell r="A59" t="str">
            <v>Electricity Price (USD/MWh)</v>
          </cell>
          <cell r="B59">
            <v>65</v>
          </cell>
          <cell r="C59">
            <v>66.625</v>
          </cell>
          <cell r="D59">
            <v>68.290624999999991</v>
          </cell>
          <cell r="E59">
            <v>69.997890624999982</v>
          </cell>
          <cell r="F59">
            <v>71.747837890624979</v>
          </cell>
          <cell r="G59">
            <v>73.541533837890597</v>
          </cell>
          <cell r="H59">
            <v>75.380072183837854</v>
          </cell>
          <cell r="I59">
            <v>77.264573988433796</v>
          </cell>
          <cell r="J59">
            <v>79.196188338144637</v>
          </cell>
          <cell r="K59">
            <v>81.17609304659824</v>
          </cell>
          <cell r="L59">
            <v>83.205495372763195</v>
          </cell>
          <cell r="M59">
            <v>85.285632757082269</v>
          </cell>
          <cell r="N59">
            <v>87.417773576009324</v>
          </cell>
          <cell r="O59">
            <v>89.603217915409545</v>
          </cell>
          <cell r="P59">
            <v>91.843298363294778</v>
          </cell>
          <cell r="Q59">
            <v>94.139380822377134</v>
          </cell>
          <cell r="R59">
            <v>96.492865342936554</v>
          </cell>
          <cell r="S59">
            <v>98.905186976509953</v>
          </cell>
          <cell r="T59">
            <v>101.3778166509227</v>
          </cell>
          <cell r="U59">
            <v>103.91226206719575</v>
          </cell>
          <cell r="V59">
            <v>106.51006861887564</v>
          </cell>
          <cell r="W59">
            <v>109.17282033434752</v>
          </cell>
          <cell r="X59">
            <v>111.9021408427062</v>
          </cell>
          <cell r="Y59">
            <v>114.69969436377384</v>
          </cell>
          <cell r="Z59">
            <v>117.56718672286819</v>
          </cell>
          <cell r="AA59">
            <v>120.50636639093987</v>
          </cell>
          <cell r="AB59">
            <v>123.51902555071337</v>
          </cell>
          <cell r="AC59">
            <v>126.6070011894812</v>
          </cell>
          <cell r="AD59">
            <v>129.77217621921821</v>
          </cell>
          <cell r="AE59">
            <v>133.01648062469866</v>
          </cell>
          <cell r="AF59">
            <v>136.3418926403161</v>
          </cell>
          <cell r="AG59">
            <v>139.75043995632399</v>
          </cell>
          <cell r="AH59">
            <v>143.24420095523209</v>
          </cell>
          <cell r="AI59">
            <v>146.82530597911287</v>
          </cell>
          <cell r="AJ59">
            <v>150.49593862859066</v>
          </cell>
          <cell r="AK59">
            <v>154.25833709430543</v>
          </cell>
          <cell r="AL59">
            <v>158.11479552166304</v>
          </cell>
          <cell r="AM59">
            <v>162.0676654097046</v>
          </cell>
          <cell r="AN59">
            <v>166.11935704494721</v>
          </cell>
          <cell r="AO59">
            <v>170.27234097107086</v>
          </cell>
          <cell r="AP59">
            <v>174.52914949534761</v>
          </cell>
          <cell r="AQ59">
            <v>178.89237823273129</v>
          </cell>
          <cell r="AR59">
            <v>183.36468768854957</v>
          </cell>
          <cell r="AS59">
            <v>187.94880488076328</v>
          </cell>
          <cell r="AT59">
            <v>192.64752500278234</v>
          </cell>
        </row>
        <row r="60">
          <cell r="A60" t="str">
            <v>Unit 2 Energy Revenue</v>
          </cell>
          <cell r="B60">
            <v>136314359.99999997</v>
          </cell>
          <cell r="C60">
            <v>139722218.99999997</v>
          </cell>
          <cell r="D60">
            <v>143215274.47499996</v>
          </cell>
          <cell r="E60">
            <v>146795656.33687493</v>
          </cell>
          <cell r="F60">
            <v>150465547.74529681</v>
          </cell>
          <cell r="G60">
            <v>154227186.43892923</v>
          </cell>
          <cell r="H60">
            <v>158082866.09990242</v>
          </cell>
          <cell r="I60">
            <v>162034937.75239998</v>
          </cell>
          <cell r="J60">
            <v>166085811.19620997</v>
          </cell>
          <cell r="K60">
            <v>170237956.4761152</v>
          </cell>
          <cell r="L60">
            <v>174493905.38801807</v>
          </cell>
          <cell r="M60">
            <v>178856253.02271852</v>
          </cell>
          <cell r="N60">
            <v>183327659.34828648</v>
          </cell>
          <cell r="O60">
            <v>187910850.83199361</v>
          </cell>
          <cell r="P60">
            <v>192608622.10279346</v>
          </cell>
          <cell r="Q60">
            <v>167810262.00705877</v>
          </cell>
          <cell r="R60">
            <v>172005518.55723524</v>
          </cell>
          <cell r="S60">
            <v>176305656.52116609</v>
          </cell>
          <cell r="T60">
            <v>180713297.93419522</v>
          </cell>
          <cell r="U60">
            <v>185231130.38255009</v>
          </cell>
          <cell r="V60">
            <v>189861908.6421138</v>
          </cell>
          <cell r="W60">
            <v>194608456.35816666</v>
          </cell>
          <cell r="X60">
            <v>199473667.76712081</v>
          </cell>
          <cell r="Y60">
            <v>204460509.46129879</v>
          </cell>
          <cell r="Z60">
            <v>209572022.19783127</v>
          </cell>
          <cell r="AA60">
            <v>214811322.75277701</v>
          </cell>
          <cell r="AB60">
            <v>220181605.82159644</v>
          </cell>
          <cell r="AC60">
            <v>225686145.96713632</v>
          </cell>
          <cell r="AD60">
            <v>231328299.61631471</v>
          </cell>
          <cell r="AE60">
            <v>237111507.10672256</v>
          </cell>
          <cell r="AF60">
            <v>214446436.57446229</v>
          </cell>
          <cell r="AG60">
            <v>219807597.48882383</v>
          </cell>
          <cell r="AH60">
            <v>225302787.42604443</v>
          </cell>
          <cell r="AI60">
            <v>230935357.1116955</v>
          </cell>
          <cell r="AJ60">
            <v>236708741.03948787</v>
          </cell>
          <cell r="AK60">
            <v>242626459.56547505</v>
          </cell>
          <cell r="AL60">
            <v>248692121.05461189</v>
          </cell>
          <cell r="AM60">
            <v>254909424.08097717</v>
          </cell>
          <cell r="AN60">
            <v>261282159.68300158</v>
          </cell>
          <cell r="AO60">
            <v>267814213.67507657</v>
          </cell>
          <cell r="AP60">
            <v>237908293.14802629</v>
          </cell>
          <cell r="AQ60">
            <v>243856000.47672695</v>
          </cell>
          <cell r="AR60">
            <v>249952400.48864511</v>
          </cell>
          <cell r="AS60">
            <v>256201210.5008612</v>
          </cell>
          <cell r="AT60">
            <v>262606240.7633827</v>
          </cell>
        </row>
        <row r="62">
          <cell r="A62" t="str">
            <v>Unit 2 Capacity Revenue</v>
          </cell>
        </row>
        <row r="63">
          <cell r="A63" t="str">
            <v>Available Capacity (MW)</v>
          </cell>
          <cell r="B63">
            <v>472.79999999999995</v>
          </cell>
          <cell r="C63">
            <v>472.79999999999995</v>
          </cell>
          <cell r="D63">
            <v>472.79999999999995</v>
          </cell>
          <cell r="E63">
            <v>472.79999999999995</v>
          </cell>
          <cell r="F63">
            <v>472.79999999999995</v>
          </cell>
          <cell r="G63">
            <v>472.79999999999995</v>
          </cell>
          <cell r="H63">
            <v>472.79999999999995</v>
          </cell>
          <cell r="I63">
            <v>472.79999999999995</v>
          </cell>
          <cell r="J63">
            <v>472.79999999999995</v>
          </cell>
          <cell r="K63">
            <v>472.79999999999995</v>
          </cell>
          <cell r="L63">
            <v>472.79999999999995</v>
          </cell>
          <cell r="M63">
            <v>472.79999999999995</v>
          </cell>
          <cell r="N63">
            <v>472.79999999999995</v>
          </cell>
          <cell r="O63">
            <v>472.79999999999995</v>
          </cell>
          <cell r="P63">
            <v>472.79999999999995</v>
          </cell>
          <cell r="Q63">
            <v>472.79999999999995</v>
          </cell>
          <cell r="R63">
            <v>472.79999999999995</v>
          </cell>
          <cell r="S63">
            <v>472.79999999999995</v>
          </cell>
          <cell r="T63">
            <v>472.79999999999995</v>
          </cell>
          <cell r="U63">
            <v>472.79999999999995</v>
          </cell>
          <cell r="V63">
            <v>472.79999999999995</v>
          </cell>
          <cell r="W63">
            <v>472.79999999999995</v>
          </cell>
          <cell r="X63">
            <v>472.79999999999995</v>
          </cell>
          <cell r="Y63">
            <v>472.79999999999995</v>
          </cell>
          <cell r="Z63">
            <v>472.79999999999995</v>
          </cell>
          <cell r="AA63">
            <v>472.79999999999995</v>
          </cell>
          <cell r="AB63">
            <v>472.79999999999995</v>
          </cell>
          <cell r="AC63">
            <v>472.79999999999995</v>
          </cell>
          <cell r="AD63">
            <v>472.79999999999995</v>
          </cell>
          <cell r="AE63">
            <v>472.79999999999995</v>
          </cell>
          <cell r="AF63">
            <v>472.79999999999995</v>
          </cell>
          <cell r="AG63">
            <v>472.79999999999995</v>
          </cell>
          <cell r="AH63">
            <v>472.79999999999995</v>
          </cell>
          <cell r="AI63">
            <v>472.79999999999995</v>
          </cell>
          <cell r="AJ63">
            <v>472.79999999999995</v>
          </cell>
          <cell r="AK63">
            <v>472.79999999999995</v>
          </cell>
          <cell r="AL63">
            <v>472.79999999999995</v>
          </cell>
          <cell r="AM63">
            <v>472.79999999999995</v>
          </cell>
          <cell r="AN63">
            <v>472.79999999999995</v>
          </cell>
          <cell r="AO63">
            <v>472.79999999999995</v>
          </cell>
          <cell r="AP63">
            <v>472.79999999999995</v>
          </cell>
          <cell r="AQ63">
            <v>472.79999999999995</v>
          </cell>
          <cell r="AR63">
            <v>472.79999999999995</v>
          </cell>
          <cell r="AS63">
            <v>472.79999999999995</v>
          </cell>
          <cell r="AT63">
            <v>472.79999999999995</v>
          </cell>
        </row>
        <row r="64">
          <cell r="A64" t="str">
            <v>$ Price per MW-day</v>
          </cell>
          <cell r="B64">
            <v>50</v>
          </cell>
          <cell r="C64">
            <v>51.249999999999993</v>
          </cell>
          <cell r="D64">
            <v>52.531249999999986</v>
          </cell>
          <cell r="E64">
            <v>53.844531249999982</v>
          </cell>
          <cell r="F64">
            <v>55.19064453124998</v>
          </cell>
          <cell r="G64">
            <v>56.570410644531222</v>
          </cell>
          <cell r="H64">
            <v>57.984670910644496</v>
          </cell>
          <cell r="I64">
            <v>59.434287683410602</v>
          </cell>
          <cell r="J64">
            <v>60.920144875495865</v>
          </cell>
          <cell r="K64">
            <v>62.443148497383255</v>
          </cell>
          <cell r="L64">
            <v>64.004227209817827</v>
          </cell>
          <cell r="M64">
            <v>65.604332890063262</v>
          </cell>
          <cell r="N64">
            <v>67.24444121231484</v>
          </cell>
          <cell r="O64">
            <v>68.9255522426227</v>
          </cell>
          <cell r="P64">
            <v>70.648691048688264</v>
          </cell>
          <cell r="Q64">
            <v>72.414908324905468</v>
          </cell>
          <cell r="R64">
            <v>74.225281033028097</v>
          </cell>
          <cell r="S64">
            <v>76.080913058853795</v>
          </cell>
          <cell r="T64">
            <v>77.982935885325134</v>
          </cell>
          <cell r="U64">
            <v>79.932509282458255</v>
          </cell>
          <cell r="V64">
            <v>81.930822014519705</v>
          </cell>
          <cell r="W64">
            <v>83.979092564882691</v>
          </cell>
          <cell r="X64">
            <v>86.078569879004746</v>
          </cell>
          <cell r="Y64">
            <v>88.230534125979858</v>
          </cell>
          <cell r="Z64">
            <v>90.436297479129351</v>
          </cell>
          <cell r="AA64">
            <v>92.69720491610758</v>
          </cell>
          <cell r="AB64">
            <v>95.014635039010258</v>
          </cell>
          <cell r="AC64">
            <v>97.390000914985507</v>
          </cell>
          <cell r="AD64">
            <v>99.824750937860131</v>
          </cell>
          <cell r="AE64">
            <v>102.32036971130663</v>
          </cell>
          <cell r="AF64">
            <v>104.87837895408929</v>
          </cell>
          <cell r="AG64">
            <v>107.50033842794151</v>
          </cell>
          <cell r="AH64">
            <v>110.18784688864004</v>
          </cell>
          <cell r="AI64">
            <v>112.94254306085602</v>
          </cell>
          <cell r="AJ64">
            <v>115.76610663737742</v>
          </cell>
          <cell r="AK64">
            <v>118.66025930331185</v>
          </cell>
          <cell r="AL64">
            <v>121.62676578589463</v>
          </cell>
          <cell r="AM64">
            <v>124.66743493054199</v>
          </cell>
          <cell r="AN64">
            <v>127.78412080380552</v>
          </cell>
          <cell r="AO64">
            <v>130.97872382390065</v>
          </cell>
          <cell r="AP64">
            <v>134.25319191949816</v>
          </cell>
          <cell r="AQ64">
            <v>137.60952171748562</v>
          </cell>
          <cell r="AR64">
            <v>141.04975976042275</v>
          </cell>
          <cell r="AS64">
            <v>144.57600375443329</v>
          </cell>
          <cell r="AT64">
            <v>148.1904038482941</v>
          </cell>
        </row>
        <row r="65">
          <cell r="A65" t="str">
            <v>Capacity Revenue</v>
          </cell>
          <cell r="B65">
            <v>8628600</v>
          </cell>
          <cell r="C65">
            <v>8844314.9999999981</v>
          </cell>
          <cell r="D65">
            <v>9065422.8749999981</v>
          </cell>
          <cell r="E65">
            <v>9292058.4468749948</v>
          </cell>
          <cell r="F65">
            <v>9524359.9080468714</v>
          </cell>
          <cell r="G65">
            <v>9762468.9057480413</v>
          </cell>
          <cell r="H65">
            <v>10006530.628391741</v>
          </cell>
          <cell r="I65">
            <v>10256693.894101534</v>
          </cell>
          <cell r="J65">
            <v>10513111.24145407</v>
          </cell>
          <cell r="K65">
            <v>10775939.022490421</v>
          </cell>
          <cell r="L65">
            <v>11045337.498052681</v>
          </cell>
          <cell r="M65">
            <v>11321470.935503997</v>
          </cell>
          <cell r="N65">
            <v>11604507.708891595</v>
          </cell>
          <cell r="O65">
            <v>11894620.401613884</v>
          </cell>
          <cell r="P65">
            <v>12191985.911654228</v>
          </cell>
          <cell r="Q65">
            <v>12496785.559445586</v>
          </cell>
          <cell r="R65">
            <v>12809205.198431723</v>
          </cell>
          <cell r="S65">
            <v>13129435.328392515</v>
          </cell>
          <cell r="T65">
            <v>13457671.211602328</v>
          </cell>
          <cell r="U65">
            <v>13794112.991892384</v>
          </cell>
          <cell r="V65">
            <v>14138965.816689694</v>
          </cell>
          <cell r="W65">
            <v>14492439.962106934</v>
          </cell>
          <cell r="X65">
            <v>14854750.961159606</v>
          </cell>
          <cell r="Y65">
            <v>15226119.735188594</v>
          </cell>
          <cell r="Z65">
            <v>15606772.72856831</v>
          </cell>
          <cell r="AA65">
            <v>15996942.046782516</v>
          </cell>
          <cell r="AB65">
            <v>16396865.597952077</v>
          </cell>
          <cell r="AC65">
            <v>16806787.237900879</v>
          </cell>
          <cell r="AD65">
            <v>17226956.918848399</v>
          </cell>
          <cell r="AE65">
            <v>17657630.841819607</v>
          </cell>
          <cell r="AF65">
            <v>18099071.612865094</v>
          </cell>
          <cell r="AG65">
            <v>18551548.40318672</v>
          </cell>
          <cell r="AH65">
            <v>19015337.113266386</v>
          </cell>
          <cell r="AI65">
            <v>19490720.541098043</v>
          </cell>
          <cell r="AJ65">
            <v>19977988.554625493</v>
          </cell>
          <cell r="AK65">
            <v>20477438.26849113</v>
          </cell>
          <cell r="AL65">
            <v>20989374.225203406</v>
          </cell>
          <cell r="AM65">
            <v>21514108.580833491</v>
          </cell>
          <cell r="AN65">
            <v>22051961.295354325</v>
          </cell>
          <cell r="AO65">
            <v>22603260.327738181</v>
          </cell>
          <cell r="AP65">
            <v>23168341.835931636</v>
          </cell>
          <cell r="AQ65">
            <v>23747550.381829925</v>
          </cell>
          <cell r="AR65">
            <v>24341239.141375672</v>
          </cell>
          <cell r="AS65">
            <v>24949770.119910061</v>
          </cell>
          <cell r="AT65">
            <v>25573514.372907806</v>
          </cell>
        </row>
        <row r="67">
          <cell r="A67" t="str">
            <v>Other Revenue (Ash Sales)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</row>
        <row r="69">
          <cell r="A69" t="str">
            <v>TOTAL ENERGY REVENUE</v>
          </cell>
          <cell r="B69">
            <v>263805209.99999997</v>
          </cell>
          <cell r="C69">
            <v>270400340.24999994</v>
          </cell>
          <cell r="D69">
            <v>277160348.75624996</v>
          </cell>
          <cell r="E69">
            <v>284089357.47515613</v>
          </cell>
          <cell r="F69">
            <v>291191591.41203499</v>
          </cell>
          <cell r="G69">
            <v>298471381.19733596</v>
          </cell>
          <cell r="H69">
            <v>305933165.72726929</v>
          </cell>
          <cell r="I69">
            <v>313581494.87045103</v>
          </cell>
          <cell r="J69">
            <v>321421032.24221224</v>
          </cell>
          <cell r="K69">
            <v>329456558.04826754</v>
          </cell>
          <cell r="L69">
            <v>337692971.99947417</v>
          </cell>
          <cell r="M69">
            <v>346135296.29946101</v>
          </cell>
          <cell r="N69">
            <v>354788678.70694751</v>
          </cell>
          <cell r="O69">
            <v>363658395.67462116</v>
          </cell>
          <cell r="P69">
            <v>372749855.56648672</v>
          </cell>
          <cell r="Q69">
            <v>328519241.47882754</v>
          </cell>
          <cell r="R69">
            <v>336732222.51579821</v>
          </cell>
          <cell r="S69">
            <v>345150528.07869303</v>
          </cell>
          <cell r="T69">
            <v>353779291.28066039</v>
          </cell>
          <cell r="U69">
            <v>362623773.56267685</v>
          </cell>
          <cell r="V69">
            <v>371689367.90174371</v>
          </cell>
          <cell r="W69">
            <v>380981602.09928733</v>
          </cell>
          <cell r="X69">
            <v>390506142.15176946</v>
          </cell>
          <cell r="Y69">
            <v>400268795.70556366</v>
          </cell>
          <cell r="Z69">
            <v>410275515.59820271</v>
          </cell>
          <cell r="AA69">
            <v>420532403.48815775</v>
          </cell>
          <cell r="AB69">
            <v>431045713.57536167</v>
          </cell>
          <cell r="AC69">
            <v>441821856.41474569</v>
          </cell>
          <cell r="AD69">
            <v>452867402.82511425</v>
          </cell>
          <cell r="AE69">
            <v>464189087.89574206</v>
          </cell>
          <cell r="AF69">
            <v>424090188.02931786</v>
          </cell>
          <cell r="AG69">
            <v>434692442.73005086</v>
          </cell>
          <cell r="AH69">
            <v>445559753.79830211</v>
          </cell>
          <cell r="AI69">
            <v>456698747.64325958</v>
          </cell>
          <cell r="AJ69">
            <v>468116216.33434105</v>
          </cell>
          <cell r="AK69">
            <v>479819121.7426995</v>
          </cell>
          <cell r="AL69">
            <v>491814599.78626692</v>
          </cell>
          <cell r="AM69">
            <v>504109964.78092355</v>
          </cell>
          <cell r="AN69">
            <v>516712713.90044659</v>
          </cell>
          <cell r="AO69">
            <v>529630531.74795771</v>
          </cell>
          <cell r="AP69">
            <v>476686281.15837097</v>
          </cell>
          <cell r="AQ69">
            <v>488603438.18733019</v>
          </cell>
          <cell r="AR69">
            <v>500818524.14201343</v>
          </cell>
          <cell r="AS69">
            <v>513338987.24556369</v>
          </cell>
          <cell r="AT69">
            <v>526172461.9267028</v>
          </cell>
        </row>
        <row r="71">
          <cell r="A71" t="str">
            <v>FMV ANALYSIS</v>
          </cell>
        </row>
        <row r="72">
          <cell r="A72" t="str">
            <v>EXPENSES</v>
          </cell>
          <cell r="B72">
            <v>1</v>
          </cell>
          <cell r="C72">
            <v>2</v>
          </cell>
          <cell r="D72">
            <v>3</v>
          </cell>
          <cell r="E72">
            <v>4</v>
          </cell>
          <cell r="F72">
            <v>5</v>
          </cell>
          <cell r="G72">
            <v>6</v>
          </cell>
          <cell r="H72">
            <v>7</v>
          </cell>
          <cell r="I72">
            <v>8</v>
          </cell>
          <cell r="J72">
            <v>9</v>
          </cell>
          <cell r="K72">
            <v>10</v>
          </cell>
          <cell r="L72">
            <v>11</v>
          </cell>
          <cell r="M72">
            <v>12</v>
          </cell>
          <cell r="N72">
            <v>13</v>
          </cell>
          <cell r="O72">
            <v>14</v>
          </cell>
          <cell r="P72">
            <v>15</v>
          </cell>
          <cell r="Q72">
            <v>16</v>
          </cell>
          <cell r="R72">
            <v>17</v>
          </cell>
          <cell r="S72">
            <v>18</v>
          </cell>
          <cell r="T72">
            <v>19</v>
          </cell>
          <cell r="U72">
            <v>20</v>
          </cell>
          <cell r="V72">
            <v>21</v>
          </cell>
          <cell r="W72">
            <v>22</v>
          </cell>
          <cell r="X72">
            <v>23</v>
          </cell>
          <cell r="Y72">
            <v>24</v>
          </cell>
          <cell r="Z72">
            <v>25</v>
          </cell>
          <cell r="AA72">
            <v>26</v>
          </cell>
          <cell r="AB72">
            <v>27</v>
          </cell>
          <cell r="AC72">
            <v>28</v>
          </cell>
          <cell r="AD72">
            <v>29</v>
          </cell>
          <cell r="AE72">
            <v>30</v>
          </cell>
          <cell r="AF72">
            <v>31</v>
          </cell>
          <cell r="AG72">
            <v>32</v>
          </cell>
          <cell r="AH72">
            <v>33</v>
          </cell>
          <cell r="AI72">
            <v>34</v>
          </cell>
          <cell r="AJ72">
            <v>35</v>
          </cell>
          <cell r="AK72">
            <v>36</v>
          </cell>
          <cell r="AL72">
            <v>37</v>
          </cell>
          <cell r="AM72">
            <v>38</v>
          </cell>
          <cell r="AN72">
            <v>39</v>
          </cell>
          <cell r="AO72">
            <v>40</v>
          </cell>
          <cell r="AP72">
            <v>41</v>
          </cell>
          <cell r="AQ72">
            <v>42</v>
          </cell>
          <cell r="AR72">
            <v>43</v>
          </cell>
          <cell r="AS72">
            <v>44</v>
          </cell>
          <cell r="AT72">
            <v>45</v>
          </cell>
        </row>
        <row r="73">
          <cell r="B73">
            <v>2001</v>
          </cell>
          <cell r="C73">
            <v>2002</v>
          </cell>
          <cell r="D73">
            <v>2003</v>
          </cell>
          <cell r="E73">
            <v>2004</v>
          </cell>
          <cell r="F73">
            <v>2005</v>
          </cell>
          <cell r="G73">
            <v>2006</v>
          </cell>
          <cell r="H73">
            <v>2007</v>
          </cell>
          <cell r="I73">
            <v>2008</v>
          </cell>
          <cell r="J73">
            <v>2009</v>
          </cell>
          <cell r="K73">
            <v>2010</v>
          </cell>
          <cell r="L73">
            <v>2011</v>
          </cell>
          <cell r="M73">
            <v>2012</v>
          </cell>
          <cell r="N73">
            <v>2013</v>
          </cell>
          <cell r="O73">
            <v>2014</v>
          </cell>
          <cell r="P73">
            <v>2015</v>
          </cell>
          <cell r="Q73">
            <v>2016</v>
          </cell>
          <cell r="R73">
            <v>2017</v>
          </cell>
          <cell r="S73">
            <v>2018</v>
          </cell>
          <cell r="T73">
            <v>2019</v>
          </cell>
          <cell r="U73">
            <v>2020</v>
          </cell>
          <cell r="V73">
            <v>2021</v>
          </cell>
          <cell r="W73">
            <v>2022</v>
          </cell>
          <cell r="X73">
            <v>2023</v>
          </cell>
          <cell r="Y73">
            <v>2024</v>
          </cell>
          <cell r="Z73">
            <v>2025</v>
          </cell>
          <cell r="AA73">
            <v>2026</v>
          </cell>
          <cell r="AB73">
            <v>2027</v>
          </cell>
          <cell r="AC73">
            <v>2028</v>
          </cell>
          <cell r="AD73">
            <v>2029</v>
          </cell>
          <cell r="AE73">
            <v>2030</v>
          </cell>
          <cell r="AF73">
            <v>2031</v>
          </cell>
          <cell r="AG73">
            <v>2032</v>
          </cell>
          <cell r="AH73">
            <v>2033</v>
          </cell>
          <cell r="AI73">
            <v>2034</v>
          </cell>
          <cell r="AJ73">
            <v>2035</v>
          </cell>
          <cell r="AK73">
            <v>2036</v>
          </cell>
          <cell r="AL73">
            <v>2037</v>
          </cell>
          <cell r="AM73">
            <v>2038</v>
          </cell>
          <cell r="AN73">
            <v>2039</v>
          </cell>
          <cell r="AO73">
            <v>2040</v>
          </cell>
          <cell r="AP73">
            <v>2041</v>
          </cell>
          <cell r="AQ73">
            <v>2042</v>
          </cell>
          <cell r="AR73">
            <v>2043</v>
          </cell>
          <cell r="AS73">
            <v>2044</v>
          </cell>
          <cell r="AT73">
            <v>2045</v>
          </cell>
        </row>
        <row r="75">
          <cell r="A75" t="str">
            <v>PRICE INFLATORS</v>
          </cell>
          <cell r="B75">
            <v>1.0249999999999999</v>
          </cell>
          <cell r="C75">
            <v>1.0249999999999999</v>
          </cell>
          <cell r="D75">
            <v>1.0249999999999999</v>
          </cell>
          <cell r="E75">
            <v>1.0249999999999999</v>
          </cell>
          <cell r="F75">
            <v>1.0249999999999999</v>
          </cell>
          <cell r="G75">
            <v>1.0249999999999999</v>
          </cell>
          <cell r="H75">
            <v>1.0249999999999999</v>
          </cell>
          <cell r="I75">
            <v>1.0249999999999999</v>
          </cell>
          <cell r="J75">
            <v>1.0249999999999999</v>
          </cell>
          <cell r="K75">
            <v>1.0249999999999999</v>
          </cell>
          <cell r="L75">
            <v>1.0249999999999999</v>
          </cell>
          <cell r="M75">
            <v>1.0249999999999999</v>
          </cell>
          <cell r="N75">
            <v>1.0249999999999999</v>
          </cell>
          <cell r="O75">
            <v>1.0249999999999999</v>
          </cell>
          <cell r="P75">
            <v>1.0249999999999999</v>
          </cell>
          <cell r="Q75">
            <v>1.0249999999999999</v>
          </cell>
          <cell r="R75">
            <v>1.0249999999999999</v>
          </cell>
          <cell r="S75">
            <v>1.0249999999999999</v>
          </cell>
          <cell r="T75">
            <v>1.0249999999999999</v>
          </cell>
          <cell r="U75">
            <v>1.0249999999999999</v>
          </cell>
          <cell r="V75">
            <v>1.0249999999999999</v>
          </cell>
          <cell r="W75">
            <v>1.0249999999999999</v>
          </cell>
          <cell r="X75">
            <v>1.0249999999999999</v>
          </cell>
          <cell r="Y75">
            <v>1.0249999999999999</v>
          </cell>
          <cell r="Z75">
            <v>1.0249999999999999</v>
          </cell>
          <cell r="AA75">
            <v>1.0249999999999999</v>
          </cell>
          <cell r="AB75">
            <v>1.0249999999999999</v>
          </cell>
          <cell r="AC75">
            <v>1.0249999999999999</v>
          </cell>
          <cell r="AD75">
            <v>1.0249999999999999</v>
          </cell>
          <cell r="AE75">
            <v>1.0249999999999999</v>
          </cell>
          <cell r="AF75">
            <v>1.0249999999999999</v>
          </cell>
          <cell r="AG75">
            <v>1.0249999999999999</v>
          </cell>
          <cell r="AH75">
            <v>1.0249999999999999</v>
          </cell>
          <cell r="AI75">
            <v>1.0249999999999999</v>
          </cell>
          <cell r="AJ75">
            <v>1.0249999999999999</v>
          </cell>
          <cell r="AK75">
            <v>1.0249999999999999</v>
          </cell>
          <cell r="AL75">
            <v>1.0249999999999999</v>
          </cell>
          <cell r="AM75">
            <v>1.0249999999999999</v>
          </cell>
          <cell r="AN75">
            <v>1.0249999999999999</v>
          </cell>
          <cell r="AO75">
            <v>1.0249999999999999</v>
          </cell>
          <cell r="AP75">
            <v>1.0249999999999999</v>
          </cell>
          <cell r="AQ75">
            <v>1.0249999999999999</v>
          </cell>
          <cell r="AR75">
            <v>1.0249999999999999</v>
          </cell>
          <cell r="AS75">
            <v>1.0249999999999999</v>
          </cell>
          <cell r="AT75">
            <v>1.0249999999999999</v>
          </cell>
        </row>
        <row r="77">
          <cell r="A77" t="str">
            <v>FUEL COST</v>
          </cell>
        </row>
        <row r="78">
          <cell r="A78" t="str">
            <v>Total Energy Production</v>
          </cell>
          <cell r="B78">
            <v>3792204</v>
          </cell>
          <cell r="C78">
            <v>3792204</v>
          </cell>
          <cell r="D78">
            <v>3792204</v>
          </cell>
          <cell r="E78">
            <v>3792204</v>
          </cell>
          <cell r="F78">
            <v>3792204</v>
          </cell>
          <cell r="G78">
            <v>3792204</v>
          </cell>
          <cell r="H78">
            <v>3792204</v>
          </cell>
          <cell r="I78">
            <v>3792204</v>
          </cell>
          <cell r="J78">
            <v>3792204</v>
          </cell>
          <cell r="K78">
            <v>3792204</v>
          </cell>
          <cell r="L78">
            <v>3792204</v>
          </cell>
          <cell r="M78">
            <v>3792204</v>
          </cell>
          <cell r="N78">
            <v>3792204</v>
          </cell>
          <cell r="O78">
            <v>3792204</v>
          </cell>
          <cell r="P78">
            <v>3792204</v>
          </cell>
          <cell r="Q78">
            <v>3223373.4</v>
          </cell>
          <cell r="R78">
            <v>3223373.4</v>
          </cell>
          <cell r="S78">
            <v>3223373.4</v>
          </cell>
          <cell r="T78">
            <v>3223373.4</v>
          </cell>
          <cell r="U78">
            <v>3223373.4</v>
          </cell>
          <cell r="V78">
            <v>3223373.4</v>
          </cell>
          <cell r="W78">
            <v>3223373.4</v>
          </cell>
          <cell r="X78">
            <v>3223373.4</v>
          </cell>
          <cell r="Y78">
            <v>3223373.4</v>
          </cell>
          <cell r="Z78">
            <v>3223373.4</v>
          </cell>
          <cell r="AA78">
            <v>3223373.4</v>
          </cell>
          <cell r="AB78">
            <v>3223373.4</v>
          </cell>
          <cell r="AC78">
            <v>3223373.4</v>
          </cell>
          <cell r="AD78">
            <v>3223373.4</v>
          </cell>
          <cell r="AE78">
            <v>3223373.4</v>
          </cell>
          <cell r="AF78">
            <v>2844153</v>
          </cell>
          <cell r="AG78">
            <v>2844153</v>
          </cell>
          <cell r="AH78">
            <v>2844153</v>
          </cell>
          <cell r="AI78">
            <v>2844153</v>
          </cell>
          <cell r="AJ78">
            <v>2844153</v>
          </cell>
          <cell r="AK78">
            <v>2844153</v>
          </cell>
          <cell r="AL78">
            <v>2844153</v>
          </cell>
          <cell r="AM78">
            <v>2844153</v>
          </cell>
          <cell r="AN78">
            <v>2844153</v>
          </cell>
          <cell r="AO78">
            <v>2844153</v>
          </cell>
          <cell r="AP78">
            <v>2464932.5999999996</v>
          </cell>
          <cell r="AQ78">
            <v>2464932.5999999996</v>
          </cell>
          <cell r="AR78">
            <v>2464932.5999999996</v>
          </cell>
          <cell r="AS78">
            <v>2464932.5999999996</v>
          </cell>
          <cell r="AT78">
            <v>2464932.5999999996</v>
          </cell>
        </row>
        <row r="79">
          <cell r="A79" t="str">
            <v>Fuel Cost ($/MWh)</v>
          </cell>
          <cell r="B79">
            <v>46.532507104888708</v>
          </cell>
          <cell r="C79">
            <v>45.03054748671105</v>
          </cell>
          <cell r="D79">
            <v>43.753881811260037</v>
          </cell>
          <cell r="E79">
            <v>44.847728856541536</v>
          </cell>
          <cell r="F79">
            <v>45.968922077955071</v>
          </cell>
          <cell r="G79">
            <v>47.118145129903944</v>
          </cell>
          <cell r="H79">
            <v>48.296098758151537</v>
          </cell>
          <cell r="I79">
            <v>49.503501227105318</v>
          </cell>
          <cell r="J79">
            <v>50.741088757782947</v>
          </cell>
          <cell r="K79">
            <v>52.009615976727517</v>
          </cell>
          <cell r="L79">
            <v>53.309856376145703</v>
          </cell>
          <cell r="M79">
            <v>54.642602785549343</v>
          </cell>
          <cell r="N79">
            <v>56.008667855188072</v>
          </cell>
          <cell r="O79">
            <v>57.408884551567766</v>
          </cell>
          <cell r="P79">
            <v>58.844106665356954</v>
          </cell>
          <cell r="Q79">
            <v>60.315209331990872</v>
          </cell>
          <cell r="R79">
            <v>61.823089565290637</v>
          </cell>
          <cell r="S79">
            <v>63.368666804422901</v>
          </cell>
          <cell r="T79">
            <v>64.952883474533465</v>
          </cell>
          <cell r="U79">
            <v>66.576705561396793</v>
          </cell>
          <cell r="V79">
            <v>68.241123200431701</v>
          </cell>
          <cell r="W79">
            <v>69.947151280442483</v>
          </cell>
          <cell r="X79">
            <v>71.695830062453538</v>
          </cell>
          <cell r="Y79">
            <v>73.488225814014868</v>
          </cell>
          <cell r="Z79">
            <v>75.325431459365234</v>
          </cell>
          <cell r="AA79">
            <v>77.208567245849352</v>
          </cell>
          <cell r="AB79">
            <v>79.138781426995578</v>
          </cell>
          <cell r="AC79">
            <v>81.117250962670454</v>
          </cell>
          <cell r="AD79">
            <v>83.145182236737213</v>
          </cell>
          <cell r="AE79">
            <v>85.223811792655638</v>
          </cell>
          <cell r="AF79">
            <v>87.354407087472026</v>
          </cell>
          <cell r="AG79">
            <v>89.538267264658813</v>
          </cell>
          <cell r="AH79">
            <v>91.776723946275283</v>
          </cell>
          <cell r="AI79">
            <v>94.071142044932159</v>
          </cell>
          <cell r="AJ79">
            <v>96.422920596055448</v>
          </cell>
          <cell r="AK79">
            <v>98.833493610956822</v>
          </cell>
          <cell r="AL79">
            <v>101.30433095123074</v>
          </cell>
          <cell r="AM79">
            <v>103.83693922501149</v>
          </cell>
          <cell r="AN79">
            <v>106.43286270563677</v>
          </cell>
          <cell r="AO79">
            <v>109.09368427327767</v>
          </cell>
          <cell r="AP79">
            <v>111.8210263801096</v>
          </cell>
          <cell r="AQ79">
            <v>114.61655203961233</v>
          </cell>
          <cell r="AR79">
            <v>117.48196584060263</v>
          </cell>
          <cell r="AS79">
            <v>120.41901498661768</v>
          </cell>
          <cell r="AT79">
            <v>123.42949036128311</v>
          </cell>
        </row>
        <row r="80">
          <cell r="A80" t="str">
            <v>Total Fuel Cost</v>
          </cell>
          <cell r="B80">
            <v>176460759.57318738</v>
          </cell>
          <cell r="C80">
            <v>170765022.30129558</v>
          </cell>
          <cell r="D80">
            <v>165923645.62018755</v>
          </cell>
          <cell r="E80">
            <v>170071736.76069224</v>
          </cell>
          <cell r="F80">
            <v>174323530.17970952</v>
          </cell>
          <cell r="G80">
            <v>178681618.43420225</v>
          </cell>
          <cell r="H80">
            <v>183148658.89505729</v>
          </cell>
          <cell r="I80">
            <v>187727375.3674337</v>
          </cell>
          <cell r="J80">
            <v>192420559.75161952</v>
          </cell>
          <cell r="K80">
            <v>197231073.74541</v>
          </cell>
          <cell r="L80">
            <v>202161850.58904523</v>
          </cell>
          <cell r="M80">
            <v>207215896.85377136</v>
          </cell>
          <cell r="N80">
            <v>212396294.27511564</v>
          </cell>
          <cell r="O80">
            <v>217706201.6319935</v>
          </cell>
          <cell r="P80">
            <v>223148856.6727933</v>
          </cell>
          <cell r="Q80">
            <v>194418441.37617114</v>
          </cell>
          <cell r="R80">
            <v>199278902.41057539</v>
          </cell>
          <cell r="S80">
            <v>204260874.97083977</v>
          </cell>
          <cell r="T80">
            <v>209367396.84511074</v>
          </cell>
          <cell r="U80">
            <v>214601581.76623848</v>
          </cell>
          <cell r="V80">
            <v>219966621.31039441</v>
          </cell>
          <cell r="W80">
            <v>225465786.84315422</v>
          </cell>
          <cell r="X80">
            <v>231102431.51423305</v>
          </cell>
          <cell r="Y80">
            <v>236879992.30208886</v>
          </cell>
          <cell r="Z80">
            <v>242801992.10964108</v>
          </cell>
          <cell r="AA80">
            <v>248872041.91238207</v>
          </cell>
          <cell r="AB80">
            <v>255093842.96019158</v>
          </cell>
          <cell r="AC80">
            <v>261471189.03419632</v>
          </cell>
          <cell r="AD80">
            <v>268007968.76005122</v>
          </cell>
          <cell r="AE80">
            <v>274708167.97905248</v>
          </cell>
          <cell r="AF80">
            <v>248449298.98105481</v>
          </cell>
          <cell r="AG80">
            <v>254660531.45558116</v>
          </cell>
          <cell r="AH80">
            <v>261027044.74197069</v>
          </cell>
          <cell r="AI80">
            <v>267552720.86051995</v>
          </cell>
          <cell r="AJ80">
            <v>274241538.88203287</v>
          </cell>
          <cell r="AK80">
            <v>281097577.35408366</v>
          </cell>
          <cell r="AL80">
            <v>288125016.78793573</v>
          </cell>
          <cell r="AM80">
            <v>295328142.20763409</v>
          </cell>
          <cell r="AN80">
            <v>302711345.76282489</v>
          </cell>
          <cell r="AO80">
            <v>310279129.40689552</v>
          </cell>
          <cell r="AP80">
            <v>275631293.28979212</v>
          </cell>
          <cell r="AQ80">
            <v>282522075.62203687</v>
          </cell>
          <cell r="AR80">
            <v>289585127.51258779</v>
          </cell>
          <cell r="AS80">
            <v>296824755.70040244</v>
          </cell>
          <cell r="AT80">
            <v>304245374.5929125</v>
          </cell>
        </row>
        <row r="82">
          <cell r="A82" t="str">
            <v>OPERATIONS COST</v>
          </cell>
        </row>
        <row r="83">
          <cell r="A83" t="str">
            <v>Production O&amp;M</v>
          </cell>
          <cell r="B83">
            <v>14438466.623893009</v>
          </cell>
          <cell r="C83">
            <v>14438466.623893009</v>
          </cell>
          <cell r="D83">
            <v>14799428.289490335</v>
          </cell>
          <cell r="E83">
            <v>15169413.996727591</v>
          </cell>
          <cell r="F83">
            <v>15548649.34664578</v>
          </cell>
          <cell r="G83">
            <v>15937365.580311924</v>
          </cell>
          <cell r="H83">
            <v>16335799.719819719</v>
          </cell>
          <cell r="I83">
            <v>16744194.712815214</v>
          </cell>
          <cell r="J83">
            <v>17162799.580635592</v>
          </cell>
          <cell r="K83">
            <v>17591869.570151478</v>
          </cell>
          <cell r="L83">
            <v>18031666.309405267</v>
          </cell>
          <cell r="M83">
            <v>18482457.967140399</v>
          </cell>
          <cell r="N83">
            <v>18944519.416318908</v>
          </cell>
          <cell r="O83">
            <v>19418132.401726879</v>
          </cell>
          <cell r="P83">
            <v>19903585.71177005</v>
          </cell>
          <cell r="Q83">
            <v>17340999.051379658</v>
          </cell>
          <cell r="R83">
            <v>17774524.027664147</v>
          </cell>
          <cell r="S83">
            <v>18218887.128355749</v>
          </cell>
          <cell r="T83">
            <v>18674359.306564644</v>
          </cell>
          <cell r="U83">
            <v>19141218.28922876</v>
          </cell>
          <cell r="V83">
            <v>19619748.746459473</v>
          </cell>
          <cell r="W83">
            <v>20110242.46512096</v>
          </cell>
          <cell r="X83">
            <v>20612998.526748981</v>
          </cell>
          <cell r="Y83">
            <v>21128323.489917707</v>
          </cell>
          <cell r="Z83">
            <v>21656531.577165652</v>
          </cell>
          <cell r="AA83">
            <v>22197944.866594788</v>
          </cell>
          <cell r="AB83">
            <v>22752893.488259654</v>
          </cell>
          <cell r="AC83">
            <v>23321715.825466149</v>
          </cell>
          <cell r="AD83">
            <v>23904758.721102796</v>
          </cell>
          <cell r="AE83">
            <v>24502377.689130373</v>
          </cell>
          <cell r="AF83">
            <v>22160238.645316433</v>
          </cell>
          <cell r="AG83">
            <v>22714244.61144935</v>
          </cell>
          <cell r="AH83">
            <v>23282100.726735577</v>
          </cell>
          <cell r="AI83">
            <v>23864153.244903967</v>
          </cell>
          <cell r="AJ83">
            <v>24460757.07602657</v>
          </cell>
          <cell r="AK83">
            <v>25072276.002927229</v>
          </cell>
          <cell r="AL83">
            <v>25699082.903000411</v>
          </cell>
          <cell r="AM83">
            <v>26341559.975575417</v>
          </cell>
          <cell r="AN83">
            <v>27000098.974964797</v>
          </cell>
          <cell r="AO83">
            <v>27675101.44933892</v>
          </cell>
          <cell r="AP83">
            <v>24584715.120829403</v>
          </cell>
          <cell r="AQ83">
            <v>25199332.998850133</v>
          </cell>
          <cell r="AR83">
            <v>25829316.323821388</v>
          </cell>
          <cell r="AS83">
            <v>26475049.231916923</v>
          </cell>
          <cell r="AT83">
            <v>27136925.46271484</v>
          </cell>
        </row>
        <row r="84">
          <cell r="A84" t="str">
            <v>Eng/Env/Others</v>
          </cell>
          <cell r="B84">
            <v>1687303.7499999998</v>
          </cell>
          <cell r="C84">
            <v>1729486.3437499995</v>
          </cell>
          <cell r="D84">
            <v>1772723.5023437494</v>
          </cell>
          <cell r="E84">
            <v>1817041.589902343</v>
          </cell>
          <cell r="F84">
            <v>1862467.6296499013</v>
          </cell>
          <cell r="G84">
            <v>1909029.3203911486</v>
          </cell>
          <cell r="H84">
            <v>1956755.053400927</v>
          </cell>
          <cell r="I84">
            <v>2005673.92973595</v>
          </cell>
          <cell r="J84">
            <v>2055815.7779793486</v>
          </cell>
          <cell r="K84">
            <v>2107211.1724288319</v>
          </cell>
          <cell r="L84">
            <v>2159891.4517395524</v>
          </cell>
          <cell r="M84">
            <v>2213888.7380330409</v>
          </cell>
          <cell r="N84">
            <v>2269235.9564838666</v>
          </cell>
          <cell r="O84">
            <v>2325966.8553959629</v>
          </cell>
          <cell r="P84">
            <v>2384116.0267808619</v>
          </cell>
          <cell r="Q84">
            <v>2443718.9274503831</v>
          </cell>
          <cell r="R84">
            <v>2504811.9006366422</v>
          </cell>
          <cell r="S84">
            <v>2567432.1981525579</v>
          </cell>
          <cell r="T84">
            <v>2631618.0031063715</v>
          </cell>
          <cell r="U84">
            <v>2697408.4531840305</v>
          </cell>
          <cell r="V84">
            <v>2764843.6645136308</v>
          </cell>
          <cell r="W84">
            <v>2833964.7561264713</v>
          </cell>
          <cell r="X84">
            <v>2904813.8750296328</v>
          </cell>
          <cell r="Y84">
            <v>2977434.2219053735</v>
          </cell>
          <cell r="Z84">
            <v>3051870.0774530075</v>
          </cell>
          <cell r="AA84">
            <v>3128166.8293893323</v>
          </cell>
          <cell r="AB84">
            <v>3206371.0001240652</v>
          </cell>
          <cell r="AC84">
            <v>3286530.2751271664</v>
          </cell>
          <cell r="AD84">
            <v>3368693.5320053454</v>
          </cell>
          <cell r="AE84">
            <v>3452910.8703054786</v>
          </cell>
          <cell r="AF84">
            <v>3539233.6420631153</v>
          </cell>
          <cell r="AG84">
            <v>3627714.4831146928</v>
          </cell>
          <cell r="AH84">
            <v>3718407.34519256</v>
          </cell>
          <cell r="AI84">
            <v>3811367.5288223736</v>
          </cell>
          <cell r="AJ84">
            <v>3906651.7170429328</v>
          </cell>
          <cell r="AK84">
            <v>4004318.0099690058</v>
          </cell>
          <cell r="AL84">
            <v>4104425.9602182307</v>
          </cell>
          <cell r="AM84">
            <v>4207036.6092236862</v>
          </cell>
          <cell r="AN84">
            <v>4312212.5244542779</v>
          </cell>
          <cell r="AO84">
            <v>4420017.8375656344</v>
          </cell>
          <cell r="AP84">
            <v>4530518.2835047748</v>
          </cell>
          <cell r="AQ84">
            <v>4643781.240592394</v>
          </cell>
          <cell r="AR84">
            <v>4759875.7716072034</v>
          </cell>
          <cell r="AS84">
            <v>4878872.6658973834</v>
          </cell>
          <cell r="AT84">
            <v>5000844.482544818</v>
          </cell>
        </row>
        <row r="85">
          <cell r="A85" t="str">
            <v>Admin/General</v>
          </cell>
          <cell r="B85">
            <v>1669443.1249999998</v>
          </cell>
          <cell r="C85">
            <v>1711179.2031249995</v>
          </cell>
          <cell r="D85">
            <v>1753958.6832031244</v>
          </cell>
          <cell r="E85">
            <v>1797807.6502832023</v>
          </cell>
          <cell r="F85">
            <v>1842752.8415402821</v>
          </cell>
          <cell r="G85">
            <v>1888821.6625787891</v>
          </cell>
          <cell r="H85">
            <v>1936042.2041432585</v>
          </cell>
          <cell r="I85">
            <v>1984443.2592468399</v>
          </cell>
          <cell r="J85">
            <v>2034054.3407280107</v>
          </cell>
          <cell r="K85">
            <v>2084905.6992462107</v>
          </cell>
          <cell r="L85">
            <v>2137028.3417273657</v>
          </cell>
          <cell r="M85">
            <v>2190454.0502705495</v>
          </cell>
          <cell r="N85">
            <v>2245215.401527313</v>
          </cell>
          <cell r="O85">
            <v>2301345.7865654957</v>
          </cell>
          <cell r="P85">
            <v>2358879.4312296328</v>
          </cell>
          <cell r="Q85">
            <v>2417851.4170103734</v>
          </cell>
          <cell r="R85">
            <v>2478297.7024356327</v>
          </cell>
          <cell r="S85">
            <v>2540255.1449965234</v>
          </cell>
          <cell r="T85">
            <v>2603761.5236214362</v>
          </cell>
          <cell r="U85">
            <v>2668855.5617119721</v>
          </cell>
          <cell r="V85">
            <v>2735576.950754771</v>
          </cell>
          <cell r="W85">
            <v>2803966.3745236401</v>
          </cell>
          <cell r="X85">
            <v>2874065.5338867307</v>
          </cell>
          <cell r="Y85">
            <v>2945917.1722338987</v>
          </cell>
          <cell r="Z85">
            <v>3019565.1015397459</v>
          </cell>
          <cell r="AA85">
            <v>3095054.2290782393</v>
          </cell>
          <cell r="AB85">
            <v>3172430.5848051952</v>
          </cell>
          <cell r="AC85">
            <v>3251741.3494253247</v>
          </cell>
          <cell r="AD85">
            <v>3333034.8831609576</v>
          </cell>
          <cell r="AE85">
            <v>3416360.7552399812</v>
          </cell>
          <cell r="AF85">
            <v>3501769.7741209804</v>
          </cell>
          <cell r="AG85">
            <v>3589314.0184740047</v>
          </cell>
          <cell r="AH85">
            <v>3679046.8689358546</v>
          </cell>
          <cell r="AI85">
            <v>3771023.0406592507</v>
          </cell>
          <cell r="AJ85">
            <v>3865298.6166757317</v>
          </cell>
          <cell r="AK85">
            <v>3961931.0820926246</v>
          </cell>
          <cell r="AL85">
            <v>4060979.35914494</v>
          </cell>
          <cell r="AM85">
            <v>4162503.8431235631</v>
          </cell>
          <cell r="AN85">
            <v>4266566.4392016521</v>
          </cell>
          <cell r="AO85">
            <v>4373230.6001816932</v>
          </cell>
          <cell r="AP85">
            <v>4482561.3651862349</v>
          </cell>
          <cell r="AQ85">
            <v>4594625.3993158909</v>
          </cell>
          <cell r="AR85">
            <v>4709491.0342987878</v>
          </cell>
          <cell r="AS85">
            <v>4827228.3101562569</v>
          </cell>
          <cell r="AT85">
            <v>4947909.0179101629</v>
          </cell>
        </row>
        <row r="86">
          <cell r="A86" t="str">
            <v>Property Tax</v>
          </cell>
          <cell r="B86">
            <v>14695091.874999998</v>
          </cell>
          <cell r="C86">
            <v>15062469.171874996</v>
          </cell>
          <cell r="D86">
            <v>15439030.901171871</v>
          </cell>
          <cell r="E86">
            <v>15825006.673701165</v>
          </cell>
          <cell r="F86">
            <v>16220631.840543693</v>
          </cell>
          <cell r="G86">
            <v>16626147.636557285</v>
          </cell>
          <cell r="H86">
            <v>17041801.327471215</v>
          </cell>
          <cell r="I86">
            <v>17467846.360657994</v>
          </cell>
          <cell r="J86">
            <v>17904542.519674443</v>
          </cell>
          <cell r="K86">
            <v>18352156.082666304</v>
          </cell>
          <cell r="L86">
            <v>18810959.984732959</v>
          </cell>
          <cell r="M86">
            <v>19281233.984351281</v>
          </cell>
          <cell r="N86">
            <v>19763264.83396006</v>
          </cell>
          <cell r="O86">
            <v>20257346.454809058</v>
          </cell>
          <cell r="P86">
            <v>20763780.116179284</v>
          </cell>
          <cell r="Q86">
            <v>21282874.619083762</v>
          </cell>
          <cell r="R86">
            <v>21814946.484560855</v>
          </cell>
          <cell r="S86">
            <v>22360320.146674875</v>
          </cell>
          <cell r="T86">
            <v>22919328.150341745</v>
          </cell>
          <cell r="U86">
            <v>23492311.354100287</v>
          </cell>
          <cell r="V86">
            <v>24079619.137952793</v>
          </cell>
          <cell r="W86">
            <v>24681609.616401613</v>
          </cell>
          <cell r="X86">
            <v>25298649.85681165</v>
          </cell>
          <cell r="Y86">
            <v>25931116.10323194</v>
          </cell>
          <cell r="Z86">
            <v>26579394.005812738</v>
          </cell>
          <cell r="AA86">
            <v>27243878.855958056</v>
          </cell>
          <cell r="AB86">
            <v>27924975.827357005</v>
          </cell>
          <cell r="AC86">
            <v>28623100.223040927</v>
          </cell>
          <cell r="AD86">
            <v>29338677.728616949</v>
          </cell>
          <cell r="AE86">
            <v>30072144.671832372</v>
          </cell>
          <cell r="AF86">
            <v>30823948.28862818</v>
          </cell>
          <cell r="AG86">
            <v>31594546.99584388</v>
          </cell>
          <cell r="AH86">
            <v>32384410.670739975</v>
          </cell>
          <cell r="AI86">
            <v>33194020.937508471</v>
          </cell>
          <cell r="AJ86">
            <v>34023871.46094618</v>
          </cell>
          <cell r="AK86">
            <v>34874468.247469835</v>
          </cell>
          <cell r="AL86">
            <v>35746329.953656577</v>
          </cell>
          <cell r="AM86">
            <v>36639988.202497989</v>
          </cell>
          <cell r="AN86">
            <v>37555987.907560438</v>
          </cell>
          <cell r="AO86">
            <v>38494887.605249442</v>
          </cell>
          <cell r="AP86">
            <v>39457259.795380674</v>
          </cell>
          <cell r="AQ86">
            <v>40443691.290265188</v>
          </cell>
          <cell r="AR86">
            <v>41454783.572521813</v>
          </cell>
          <cell r="AS86">
            <v>42491153.161834858</v>
          </cell>
          <cell r="AT86">
            <v>43553431.990880728</v>
          </cell>
        </row>
        <row r="87">
          <cell r="A87" t="str">
            <v>Transmission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</row>
        <row r="88">
          <cell r="A88" t="str">
            <v>Insurance</v>
          </cell>
          <cell r="B88">
            <v>324300</v>
          </cell>
          <cell r="C88">
            <v>332407.5</v>
          </cell>
          <cell r="D88">
            <v>340717.68749999994</v>
          </cell>
          <cell r="E88">
            <v>349235.6296874999</v>
          </cell>
          <cell r="F88">
            <v>357966.52042968734</v>
          </cell>
          <cell r="G88">
            <v>366915.68344042951</v>
          </cell>
          <cell r="H88">
            <v>376088.57552644023</v>
          </cell>
          <cell r="I88">
            <v>385490.78991460119</v>
          </cell>
          <cell r="J88">
            <v>395128.05966246617</v>
          </cell>
          <cell r="K88">
            <v>405006.26115402777</v>
          </cell>
          <cell r="L88">
            <v>415131.41768287844</v>
          </cell>
          <cell r="M88">
            <v>425509.70312495035</v>
          </cell>
          <cell r="N88">
            <v>436147.44570307405</v>
          </cell>
          <cell r="O88">
            <v>447051.13184565085</v>
          </cell>
          <cell r="P88">
            <v>458227.41014179209</v>
          </cell>
          <cell r="Q88">
            <v>469683.09539533686</v>
          </cell>
          <cell r="R88">
            <v>481425.17278022022</v>
          </cell>
          <cell r="S88">
            <v>493460.8020997257</v>
          </cell>
          <cell r="T88">
            <v>505797.32215221878</v>
          </cell>
          <cell r="U88">
            <v>518442.25520602422</v>
          </cell>
          <cell r="V88">
            <v>531403.31158617476</v>
          </cell>
          <cell r="W88">
            <v>544688.39437582914</v>
          </cell>
          <cell r="X88">
            <v>558305.60423522478</v>
          </cell>
          <cell r="Y88">
            <v>572263.24434110534</v>
          </cell>
          <cell r="Z88">
            <v>586569.82544963295</v>
          </cell>
          <cell r="AA88">
            <v>601234.07108587376</v>
          </cell>
          <cell r="AB88">
            <v>616264.92286302056</v>
          </cell>
          <cell r="AC88">
            <v>631671.54593459598</v>
          </cell>
          <cell r="AD88">
            <v>647463.33458296082</v>
          </cell>
          <cell r="AE88">
            <v>663649.91794753482</v>
          </cell>
          <cell r="AF88">
            <v>680241.16589622316</v>
          </cell>
          <cell r="AG88">
            <v>697247.19504362869</v>
          </cell>
          <cell r="AH88">
            <v>714678.3749197193</v>
          </cell>
          <cell r="AI88">
            <v>732545.33429271227</v>
          </cell>
          <cell r="AJ88">
            <v>750858.96765003004</v>
          </cell>
          <cell r="AK88">
            <v>769630.44184128067</v>
          </cell>
          <cell r="AL88">
            <v>788871.20288731263</v>
          </cell>
          <cell r="AM88">
            <v>808592.98295949539</v>
          </cell>
          <cell r="AN88">
            <v>828807.80753348267</v>
          </cell>
          <cell r="AO88">
            <v>849528.00272181968</v>
          </cell>
          <cell r="AP88">
            <v>870766.20278986508</v>
          </cell>
          <cell r="AQ88">
            <v>892535.35785961163</v>
          </cell>
          <cell r="AR88">
            <v>914848.74180610187</v>
          </cell>
          <cell r="AS88">
            <v>937719.96035125433</v>
          </cell>
          <cell r="AT88">
            <v>961162.9593600356</v>
          </cell>
        </row>
        <row r="89">
          <cell r="A89" t="str">
            <v>Economic Rent</v>
          </cell>
          <cell r="B89">
            <v>544721.51318486629</v>
          </cell>
          <cell r="C89">
            <v>544721.51318486629</v>
          </cell>
          <cell r="D89">
            <v>544721.51318486629</v>
          </cell>
          <cell r="E89">
            <v>544721.51318486629</v>
          </cell>
          <cell r="F89">
            <v>544721.51318486629</v>
          </cell>
          <cell r="G89">
            <v>544721.51318486629</v>
          </cell>
          <cell r="H89">
            <v>544721.51318486629</v>
          </cell>
          <cell r="I89">
            <v>544721.51318486629</v>
          </cell>
          <cell r="J89">
            <v>544721.51318486629</v>
          </cell>
          <cell r="K89">
            <v>544721.51318486629</v>
          </cell>
          <cell r="L89">
            <v>544721.51318486629</v>
          </cell>
          <cell r="M89">
            <v>544721.51318486629</v>
          </cell>
          <cell r="N89">
            <v>544721.51318486629</v>
          </cell>
          <cell r="O89">
            <v>544721.51318486629</v>
          </cell>
          <cell r="P89">
            <v>544721.51318486629</v>
          </cell>
          <cell r="Q89">
            <v>544721.51318486629</v>
          </cell>
          <cell r="R89">
            <v>544721.51318486629</v>
          </cell>
          <cell r="S89">
            <v>544721.51318486629</v>
          </cell>
          <cell r="T89">
            <v>544721.51318486629</v>
          </cell>
          <cell r="U89">
            <v>544721.51318486629</v>
          </cell>
          <cell r="V89">
            <v>544721.51318486629</v>
          </cell>
          <cell r="W89">
            <v>544721.51318486629</v>
          </cell>
          <cell r="X89">
            <v>544721.51318486629</v>
          </cell>
          <cell r="Y89">
            <v>544721.51318486629</v>
          </cell>
          <cell r="Z89">
            <v>544721.51318486629</v>
          </cell>
          <cell r="AA89">
            <v>544721.51318486629</v>
          </cell>
          <cell r="AB89">
            <v>544721.51318486629</v>
          </cell>
          <cell r="AC89">
            <v>544721.51318486629</v>
          </cell>
          <cell r="AD89">
            <v>544721.51318486629</v>
          </cell>
          <cell r="AE89">
            <v>544721.51318486629</v>
          </cell>
          <cell r="AF89">
            <v>544721.51318486629</v>
          </cell>
          <cell r="AG89">
            <v>544721.51318486629</v>
          </cell>
          <cell r="AH89">
            <v>544721.51318486629</v>
          </cell>
          <cell r="AI89">
            <v>544721.51318486629</v>
          </cell>
          <cell r="AJ89">
            <v>544721.51318486629</v>
          </cell>
          <cell r="AK89">
            <v>544721.51318486629</v>
          </cell>
          <cell r="AL89">
            <v>544721.51318486629</v>
          </cell>
          <cell r="AM89">
            <v>544721.51318486629</v>
          </cell>
          <cell r="AN89">
            <v>544721.51318486629</v>
          </cell>
          <cell r="AO89">
            <v>544721.51318486629</v>
          </cell>
          <cell r="AP89">
            <v>544721.51318486629</v>
          </cell>
          <cell r="AQ89">
            <v>544721.51318486629</v>
          </cell>
          <cell r="AR89">
            <v>544721.51318486629</v>
          </cell>
          <cell r="AS89">
            <v>544721.51318486629</v>
          </cell>
          <cell r="AT89">
            <v>544721.51318486629</v>
          </cell>
        </row>
        <row r="90">
          <cell r="A90" t="str">
            <v>Total Operations Cost</v>
          </cell>
          <cell r="B90">
            <v>33359326.887077875</v>
          </cell>
          <cell r="C90">
            <v>33818730.355827868</v>
          </cell>
          <cell r="D90">
            <v>34650580.576893948</v>
          </cell>
          <cell r="E90">
            <v>35503227.053486675</v>
          </cell>
          <cell r="F90">
            <v>36377189.691994205</v>
          </cell>
          <cell r="G90">
            <v>37273001.396464445</v>
          </cell>
          <cell r="H90">
            <v>38191208.393546432</v>
          </cell>
          <cell r="I90">
            <v>39132370.565555468</v>
          </cell>
          <cell r="J90">
            <v>40097061.79186473</v>
          </cell>
          <cell r="K90">
            <v>41085870.298831716</v>
          </cell>
          <cell r="L90">
            <v>42099399.018472895</v>
          </cell>
          <cell r="M90">
            <v>43138265.956105083</v>
          </cell>
          <cell r="N90">
            <v>44203104.567178093</v>
          </cell>
          <cell r="O90">
            <v>45294564.143527918</v>
          </cell>
          <cell r="P90">
            <v>46413310.209286481</v>
          </cell>
          <cell r="Q90">
            <v>44499848.623504378</v>
          </cell>
          <cell r="R90">
            <v>45598726.801262364</v>
          </cell>
          <cell r="S90">
            <v>46725076.933464304</v>
          </cell>
          <cell r="T90">
            <v>47879585.818971284</v>
          </cell>
          <cell r="U90">
            <v>49062957.426615939</v>
          </cell>
          <cell r="V90">
            <v>50275913.324451707</v>
          </cell>
          <cell r="W90">
            <v>51519193.119733386</v>
          </cell>
          <cell r="X90">
            <v>52793554.909897089</v>
          </cell>
          <cell r="Y90">
            <v>54099775.744814895</v>
          </cell>
          <cell r="Z90">
            <v>55438652.100605644</v>
          </cell>
          <cell r="AA90">
            <v>56811000.365291156</v>
          </cell>
          <cell r="AB90">
            <v>58217657.336593807</v>
          </cell>
          <cell r="AC90">
            <v>59659480.732179031</v>
          </cell>
          <cell r="AD90">
            <v>61137349.712653875</v>
          </cell>
          <cell r="AE90">
            <v>62652165.417640612</v>
          </cell>
          <cell r="AF90">
            <v>61250153.0292098</v>
          </cell>
          <cell r="AG90">
            <v>62767788.817110427</v>
          </cell>
          <cell r="AH90">
            <v>64323365.499708548</v>
          </cell>
          <cell r="AI90">
            <v>65917831.599371642</v>
          </cell>
          <cell r="AJ90">
            <v>67552159.35152632</v>
          </cell>
          <cell r="AK90">
            <v>69227345.29748483</v>
          </cell>
          <cell r="AL90">
            <v>70944410.892092332</v>
          </cell>
          <cell r="AM90">
            <v>72704403.126565009</v>
          </cell>
          <cell r="AN90">
            <v>74508395.166899502</v>
          </cell>
          <cell r="AO90">
            <v>76357487.008242369</v>
          </cell>
          <cell r="AP90">
            <v>74470542.280875802</v>
          </cell>
          <cell r="AQ90">
            <v>76318687.80006808</v>
          </cell>
          <cell r="AR90">
            <v>78213036.957240164</v>
          </cell>
          <cell r="AS90">
            <v>80154744.843341544</v>
          </cell>
          <cell r="AT90">
            <v>82144995.426595435</v>
          </cell>
        </row>
        <row r="92">
          <cell r="A92" t="str">
            <v>EMISSIONS COST</v>
          </cell>
        </row>
        <row r="93">
          <cell r="A93" t="str">
            <v>NOx emissions rate - tons/MWh</v>
          </cell>
          <cell r="B93">
            <v>5.4068962122581343E-4</v>
          </cell>
          <cell r="C93">
            <v>5.4068962122581343E-4</v>
          </cell>
          <cell r="D93">
            <v>5.4068962122581343E-4</v>
          </cell>
          <cell r="E93">
            <v>5.4068962122581343E-4</v>
          </cell>
          <cell r="F93">
            <v>5.4068962122581343E-4</v>
          </cell>
          <cell r="G93">
            <v>5.4068962122581343E-4</v>
          </cell>
          <cell r="H93">
            <v>5.4068962122581343E-4</v>
          </cell>
          <cell r="I93">
            <v>5.4068962122581343E-4</v>
          </cell>
          <cell r="J93">
            <v>5.4068962122581343E-4</v>
          </cell>
          <cell r="K93">
            <v>5.4068962122581343E-4</v>
          </cell>
          <cell r="L93">
            <v>5.4068962122581343E-4</v>
          </cell>
          <cell r="M93">
            <v>5.4068962122581343E-4</v>
          </cell>
          <cell r="N93">
            <v>5.4068962122581343E-4</v>
          </cell>
          <cell r="O93">
            <v>5.4068962122581343E-4</v>
          </cell>
          <cell r="P93">
            <v>5.4068962122581343E-4</v>
          </cell>
          <cell r="Q93">
            <v>5.4068962122581343E-4</v>
          </cell>
          <cell r="R93">
            <v>5.4068962122581343E-4</v>
          </cell>
          <cell r="S93">
            <v>5.4068962122581343E-4</v>
          </cell>
          <cell r="T93">
            <v>5.4068962122581343E-4</v>
          </cell>
          <cell r="U93">
            <v>5.4068962122581343E-4</v>
          </cell>
          <cell r="V93">
            <v>5.4068962122581343E-4</v>
          </cell>
          <cell r="W93">
            <v>5.4068962122581343E-4</v>
          </cell>
          <cell r="X93">
            <v>5.4068962122581343E-4</v>
          </cell>
          <cell r="Y93">
            <v>5.4068962122581343E-4</v>
          </cell>
          <cell r="Z93">
            <v>5.4068962122581343E-4</v>
          </cell>
          <cell r="AA93">
            <v>5.4068962122581343E-4</v>
          </cell>
          <cell r="AB93">
            <v>5.4068962122581343E-4</v>
          </cell>
          <cell r="AC93">
            <v>5.4068962122581343E-4</v>
          </cell>
          <cell r="AD93">
            <v>5.4068962122581343E-4</v>
          </cell>
          <cell r="AE93">
            <v>5.4068962122581343E-4</v>
          </cell>
          <cell r="AF93">
            <v>5.4068962122581343E-4</v>
          </cell>
          <cell r="AG93">
            <v>5.4068962122581343E-4</v>
          </cell>
          <cell r="AH93">
            <v>5.4068962122581343E-4</v>
          </cell>
          <cell r="AI93">
            <v>5.4068962122581343E-4</v>
          </cell>
          <cell r="AJ93">
            <v>5.4068962122581343E-4</v>
          </cell>
          <cell r="AK93">
            <v>5.4068962122581343E-4</v>
          </cell>
          <cell r="AL93">
            <v>5.4068962122581343E-4</v>
          </cell>
          <cell r="AM93">
            <v>5.4068962122581343E-4</v>
          </cell>
          <cell r="AN93">
            <v>5.4068962122581343E-4</v>
          </cell>
          <cell r="AO93">
            <v>5.4068962122581343E-4</v>
          </cell>
          <cell r="AP93">
            <v>5.4068962122581343E-4</v>
          </cell>
          <cell r="AQ93">
            <v>5.4068962122581343E-4</v>
          </cell>
          <cell r="AR93">
            <v>5.4068962122581343E-4</v>
          </cell>
          <cell r="AS93">
            <v>5.4068962122581343E-4</v>
          </cell>
          <cell r="AT93">
            <v>5.4068962122581343E-4</v>
          </cell>
        </row>
        <row r="94">
          <cell r="A94" t="str">
            <v>NOx Total Emissions Tons</v>
          </cell>
          <cell r="B94">
            <v>2050.4053443710145</v>
          </cell>
          <cell r="C94">
            <v>2050.4053443710145</v>
          </cell>
          <cell r="D94">
            <v>2050.4053443710145</v>
          </cell>
          <cell r="E94">
            <v>2050.4053443710145</v>
          </cell>
          <cell r="F94">
            <v>2050.4053443710145</v>
          </cell>
          <cell r="G94">
            <v>2050.4053443710145</v>
          </cell>
          <cell r="H94">
            <v>2050.4053443710145</v>
          </cell>
          <cell r="I94">
            <v>2050.4053443710145</v>
          </cell>
          <cell r="J94">
            <v>2050.4053443710145</v>
          </cell>
          <cell r="K94">
            <v>2050.4053443710145</v>
          </cell>
          <cell r="L94">
            <v>2050.4053443710145</v>
          </cell>
          <cell r="M94">
            <v>2050.4053443710145</v>
          </cell>
          <cell r="N94">
            <v>2050.4053443710145</v>
          </cell>
          <cell r="O94">
            <v>2050.4053443710145</v>
          </cell>
          <cell r="P94">
            <v>2050.4053443710145</v>
          </cell>
          <cell r="Q94">
            <v>1742.8445427153624</v>
          </cell>
          <cell r="R94">
            <v>1742.8445427153624</v>
          </cell>
          <cell r="S94">
            <v>1742.8445427153624</v>
          </cell>
          <cell r="T94">
            <v>1742.8445427153624</v>
          </cell>
          <cell r="U94">
            <v>1742.8445427153624</v>
          </cell>
          <cell r="V94">
            <v>1742.8445427153624</v>
          </cell>
          <cell r="W94">
            <v>1742.8445427153624</v>
          </cell>
          <cell r="X94">
            <v>1742.8445427153624</v>
          </cell>
          <cell r="Y94">
            <v>1742.8445427153624</v>
          </cell>
          <cell r="Z94">
            <v>1742.8445427153624</v>
          </cell>
          <cell r="AA94">
            <v>1742.8445427153624</v>
          </cell>
          <cell r="AB94">
            <v>1742.8445427153624</v>
          </cell>
          <cell r="AC94">
            <v>1742.8445427153624</v>
          </cell>
          <cell r="AD94">
            <v>1742.8445427153624</v>
          </cell>
          <cell r="AE94">
            <v>1742.8445427153624</v>
          </cell>
          <cell r="AF94">
            <v>1537.8040082782609</v>
          </cell>
          <cell r="AG94">
            <v>1537.8040082782609</v>
          </cell>
          <cell r="AH94">
            <v>1537.8040082782609</v>
          </cell>
          <cell r="AI94">
            <v>1537.8040082782609</v>
          </cell>
          <cell r="AJ94">
            <v>1537.8040082782609</v>
          </cell>
          <cell r="AK94">
            <v>1537.8040082782609</v>
          </cell>
          <cell r="AL94">
            <v>1537.8040082782609</v>
          </cell>
          <cell r="AM94">
            <v>1537.8040082782609</v>
          </cell>
          <cell r="AN94">
            <v>1537.8040082782609</v>
          </cell>
          <cell r="AO94">
            <v>1537.8040082782609</v>
          </cell>
          <cell r="AP94">
            <v>1332.7634738411593</v>
          </cell>
          <cell r="AQ94">
            <v>1332.7634738411593</v>
          </cell>
          <cell r="AR94">
            <v>1332.7634738411593</v>
          </cell>
          <cell r="AS94">
            <v>1332.7634738411593</v>
          </cell>
          <cell r="AT94">
            <v>1332.7634738411593</v>
          </cell>
        </row>
        <row r="95">
          <cell r="A95" t="str">
            <v>NOx Allowances - Tons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</row>
        <row r="96">
          <cell r="A96" t="str">
            <v>NOx Net Emissions</v>
          </cell>
          <cell r="B96">
            <v>2050.4053443710145</v>
          </cell>
          <cell r="C96">
            <v>2050.4053443710145</v>
          </cell>
          <cell r="D96">
            <v>2050.4053443710145</v>
          </cell>
          <cell r="E96">
            <v>2050.4053443710145</v>
          </cell>
          <cell r="F96">
            <v>2050.4053443710145</v>
          </cell>
          <cell r="G96">
            <v>2050.4053443710145</v>
          </cell>
          <cell r="H96">
            <v>2050.4053443710145</v>
          </cell>
          <cell r="I96">
            <v>2050.4053443710145</v>
          </cell>
          <cell r="J96">
            <v>2050.4053443710145</v>
          </cell>
          <cell r="K96">
            <v>2050.4053443710145</v>
          </cell>
          <cell r="L96">
            <v>2050.4053443710145</v>
          </cell>
          <cell r="M96">
            <v>2050.4053443710145</v>
          </cell>
          <cell r="N96">
            <v>2050.4053443710145</v>
          </cell>
          <cell r="O96">
            <v>2050.4053443710145</v>
          </cell>
          <cell r="P96">
            <v>2050.4053443710145</v>
          </cell>
          <cell r="Q96">
            <v>1742.8445427153624</v>
          </cell>
          <cell r="R96">
            <v>1742.8445427153624</v>
          </cell>
          <cell r="S96">
            <v>1742.8445427153624</v>
          </cell>
          <cell r="T96">
            <v>1742.8445427153624</v>
          </cell>
          <cell r="U96">
            <v>1742.8445427153624</v>
          </cell>
          <cell r="V96">
            <v>1742.8445427153624</v>
          </cell>
          <cell r="W96">
            <v>1742.8445427153624</v>
          </cell>
          <cell r="X96">
            <v>1742.8445427153624</v>
          </cell>
          <cell r="Y96">
            <v>1742.8445427153624</v>
          </cell>
          <cell r="Z96">
            <v>1742.8445427153624</v>
          </cell>
          <cell r="AA96">
            <v>1742.8445427153624</v>
          </cell>
          <cell r="AB96">
            <v>1742.8445427153624</v>
          </cell>
          <cell r="AC96">
            <v>1742.8445427153624</v>
          </cell>
          <cell r="AD96">
            <v>1742.8445427153624</v>
          </cell>
          <cell r="AE96">
            <v>1742.8445427153624</v>
          </cell>
          <cell r="AF96">
            <v>1537.8040082782609</v>
          </cell>
          <cell r="AG96">
            <v>1537.8040082782609</v>
          </cell>
          <cell r="AH96">
            <v>1537.8040082782609</v>
          </cell>
          <cell r="AI96">
            <v>1537.8040082782609</v>
          </cell>
          <cell r="AJ96">
            <v>1537.8040082782609</v>
          </cell>
          <cell r="AK96">
            <v>1537.8040082782609</v>
          </cell>
          <cell r="AL96">
            <v>1537.8040082782609</v>
          </cell>
          <cell r="AM96">
            <v>1537.8040082782609</v>
          </cell>
          <cell r="AN96">
            <v>1537.8040082782609</v>
          </cell>
          <cell r="AO96">
            <v>1537.8040082782609</v>
          </cell>
          <cell r="AP96">
            <v>1332.7634738411593</v>
          </cell>
          <cell r="AQ96">
            <v>1332.7634738411593</v>
          </cell>
          <cell r="AR96">
            <v>1332.7634738411593</v>
          </cell>
          <cell r="AS96">
            <v>1332.7634738411593</v>
          </cell>
          <cell r="AT96">
            <v>1332.7634738411593</v>
          </cell>
        </row>
        <row r="97">
          <cell r="A97" t="str">
            <v>NOx - $/Ton</v>
          </cell>
          <cell r="B97">
            <v>1250</v>
          </cell>
          <cell r="C97">
            <v>1281.25</v>
          </cell>
          <cell r="D97">
            <v>3000</v>
          </cell>
          <cell r="E97">
            <v>3074.9999999999995</v>
          </cell>
          <cell r="F97">
            <v>3151.8749999999991</v>
          </cell>
          <cell r="G97">
            <v>3230.6718749999986</v>
          </cell>
          <cell r="H97">
            <v>3311.4386718749984</v>
          </cell>
          <cell r="I97">
            <v>3394.224638671873</v>
          </cell>
          <cell r="J97">
            <v>3479.0802546386694</v>
          </cell>
          <cell r="K97">
            <v>3566.0572610046361</v>
          </cell>
          <cell r="L97">
            <v>3655.2086925297517</v>
          </cell>
          <cell r="M97">
            <v>3746.5889098429952</v>
          </cell>
          <cell r="N97">
            <v>3840.2536325890696</v>
          </cell>
          <cell r="O97">
            <v>3936.2599734037958</v>
          </cell>
          <cell r="P97">
            <v>4034.6664727388902</v>
          </cell>
          <cell r="Q97">
            <v>4135.5331345573622</v>
          </cell>
          <cell r="R97">
            <v>4238.9214629212956</v>
          </cell>
          <cell r="S97">
            <v>4344.8944994943276</v>
          </cell>
          <cell r="T97">
            <v>4453.5168619816859</v>
          </cell>
          <cell r="U97">
            <v>4564.8547835312274</v>
          </cell>
          <cell r="V97">
            <v>4678.9761531195081</v>
          </cell>
          <cell r="W97">
            <v>4795.950556947495</v>
          </cell>
          <cell r="X97">
            <v>4915.8493208711816</v>
          </cell>
          <cell r="Y97">
            <v>5038.7455538929607</v>
          </cell>
          <cell r="Z97">
            <v>5164.7141927402845</v>
          </cell>
          <cell r="AA97">
            <v>5293.8320475587907</v>
          </cell>
          <cell r="AB97">
            <v>5426.1778487477604</v>
          </cell>
          <cell r="AC97">
            <v>5561.8322949664544</v>
          </cell>
          <cell r="AD97">
            <v>5700.8781023406154</v>
          </cell>
          <cell r="AE97">
            <v>5843.4000548991307</v>
          </cell>
          <cell r="AF97">
            <v>5989.4850562716083</v>
          </cell>
          <cell r="AG97">
            <v>6139.222182678398</v>
          </cell>
          <cell r="AH97">
            <v>6292.7027372453576</v>
          </cell>
          <cell r="AI97">
            <v>6450.0203056764913</v>
          </cell>
          <cell r="AJ97">
            <v>6611.2708133184033</v>
          </cell>
          <cell r="AK97">
            <v>6776.5525836513625</v>
          </cell>
          <cell r="AL97">
            <v>6945.9663982426464</v>
          </cell>
          <cell r="AM97">
            <v>7119.6155581987123</v>
          </cell>
          <cell r="AN97">
            <v>7297.6059471536792</v>
          </cell>
          <cell r="AO97">
            <v>7480.0460958325202</v>
          </cell>
          <cell r="AP97">
            <v>7667.0472482283321</v>
          </cell>
          <cell r="AQ97">
            <v>7858.7234294340396</v>
          </cell>
          <cell r="AR97">
            <v>8055.1915151698895</v>
          </cell>
          <cell r="AS97">
            <v>8256.5713030491352</v>
          </cell>
          <cell r="AT97">
            <v>8462.9855856253635</v>
          </cell>
        </row>
        <row r="98">
          <cell r="A98" t="str">
            <v xml:space="preserve"> Emissions Expense (Revenue)</v>
          </cell>
          <cell r="B98">
            <v>2563006.6804637681</v>
          </cell>
          <cell r="C98">
            <v>2627081.8474753625</v>
          </cell>
          <cell r="D98">
            <v>6151216.0331130438</v>
          </cell>
          <cell r="E98">
            <v>6304996.4339408688</v>
          </cell>
          <cell r="F98">
            <v>6462621.3447893895</v>
          </cell>
          <cell r="G98">
            <v>6624186.878409123</v>
          </cell>
          <cell r="H98">
            <v>6789791.5503693512</v>
          </cell>
          <cell r="I98">
            <v>6959536.3391285837</v>
          </cell>
          <cell r="J98">
            <v>7133524.7476067981</v>
          </cell>
          <cell r="K98">
            <v>7311862.8662969675</v>
          </cell>
          <cell r="L98">
            <v>7494659.4379543914</v>
          </cell>
          <cell r="M98">
            <v>7682025.9239032501</v>
          </cell>
          <cell r="N98">
            <v>7874076.5720008304</v>
          </cell>
          <cell r="O98">
            <v>8070928.4863008503</v>
          </cell>
          <cell r="P98">
            <v>8272701.6984583708</v>
          </cell>
          <cell r="Q98">
            <v>7207591.3547818558</v>
          </cell>
          <cell r="R98">
            <v>7387781.1386514008</v>
          </cell>
          <cell r="S98">
            <v>7572475.6671176851</v>
          </cell>
          <cell r="T98">
            <v>7761787.5587956272</v>
          </cell>
          <cell r="U98">
            <v>7955832.2477655169</v>
          </cell>
          <cell r="V98">
            <v>8154728.0539596546</v>
          </cell>
          <cell r="W98">
            <v>8358596.2553086448</v>
          </cell>
          <cell r="X98">
            <v>8567561.1616913602</v>
          </cell>
          <cell r="Y98">
            <v>8781750.1907336432</v>
          </cell>
          <cell r="Z98">
            <v>9001293.9455019832</v>
          </cell>
          <cell r="AA98">
            <v>9226326.2941395305</v>
          </cell>
          <cell r="AB98">
            <v>9456984.4514930192</v>
          </cell>
          <cell r="AC98">
            <v>9693409.0627803449</v>
          </cell>
          <cell r="AD98">
            <v>9935744.2893498521</v>
          </cell>
          <cell r="AE98">
            <v>10184137.8965836</v>
          </cell>
          <cell r="AF98">
            <v>9210654.1270572245</v>
          </cell>
          <cell r="AG98">
            <v>9440920.4802336544</v>
          </cell>
          <cell r="AH98">
            <v>9676943.4922394957</v>
          </cell>
          <cell r="AI98">
            <v>9918867.0795454811</v>
          </cell>
          <cell r="AJ98">
            <v>10166838.756534118</v>
          </cell>
          <cell r="AK98">
            <v>10421009.72544747</v>
          </cell>
          <cell r="AL98">
            <v>10681534.968583656</v>
          </cell>
          <cell r="AM98">
            <v>10948573.342798248</v>
          </cell>
          <cell r="AN98">
            <v>11222287.676368203</v>
          </cell>
          <cell r="AO98">
            <v>11502844.868277406</v>
          </cell>
          <cell r="AP98">
            <v>10218360.524653094</v>
          </cell>
          <cell r="AQ98">
            <v>10473819.53776942</v>
          </cell>
          <cell r="AR98">
            <v>10735665.026213653</v>
          </cell>
          <cell r="AS98">
            <v>11004056.651868993</v>
          </cell>
          <cell r="AT98">
            <v>11279158.068165718</v>
          </cell>
        </row>
        <row r="100">
          <cell r="A100" t="str">
            <v>SO2 Emissions Rate - tons/MWh</v>
          </cell>
          <cell r="B100">
            <v>5.1390804582919086E-3</v>
          </cell>
          <cell r="C100">
            <v>5.1390804582919086E-3</v>
          </cell>
          <cell r="D100">
            <v>5.1390804582919086E-3</v>
          </cell>
          <cell r="E100">
            <v>5.1390804582919086E-3</v>
          </cell>
          <cell r="F100">
            <v>5.1390804582919086E-3</v>
          </cell>
          <cell r="G100">
            <v>5.1390804582919086E-3</v>
          </cell>
          <cell r="H100">
            <v>5.1390804582919086E-3</v>
          </cell>
          <cell r="I100">
            <v>5.1390804582919086E-3</v>
          </cell>
          <cell r="J100">
            <v>5.1390804582919086E-3</v>
          </cell>
          <cell r="K100">
            <v>5.1390804582919086E-3</v>
          </cell>
          <cell r="L100">
            <v>5.1390804582919086E-3</v>
          </cell>
          <cell r="M100">
            <v>5.1390804582919086E-3</v>
          </cell>
          <cell r="N100">
            <v>5.1390804582919086E-3</v>
          </cell>
          <cell r="O100">
            <v>5.1390804582919086E-3</v>
          </cell>
          <cell r="P100">
            <v>5.1390804582919086E-3</v>
          </cell>
          <cell r="Q100">
            <v>5.1390804582919086E-3</v>
          </cell>
          <cell r="R100">
            <v>5.1390804582919086E-3</v>
          </cell>
          <cell r="S100">
            <v>5.1390804582919086E-3</v>
          </cell>
          <cell r="T100">
            <v>5.1390804582919086E-3</v>
          </cell>
          <cell r="U100">
            <v>5.1390804582919086E-3</v>
          </cell>
          <cell r="V100">
            <v>5.1390804582919086E-3</v>
          </cell>
          <cell r="W100">
            <v>5.1390804582919086E-3</v>
          </cell>
          <cell r="X100">
            <v>5.1390804582919086E-3</v>
          </cell>
          <cell r="Y100">
            <v>5.1390804582919086E-3</v>
          </cell>
          <cell r="Z100">
            <v>5.1390804582919086E-3</v>
          </cell>
          <cell r="AA100">
            <v>5.1390804582919086E-3</v>
          </cell>
          <cell r="AB100">
            <v>5.1390804582919086E-3</v>
          </cell>
          <cell r="AC100">
            <v>5.1390804582919086E-3</v>
          </cell>
          <cell r="AD100">
            <v>5.1390804582919086E-3</v>
          </cell>
          <cell r="AE100">
            <v>5.1390804582919086E-3</v>
          </cell>
          <cell r="AF100">
            <v>5.1390804582919086E-3</v>
          </cell>
          <cell r="AG100">
            <v>5.1390804582919086E-3</v>
          </cell>
          <cell r="AH100">
            <v>5.1390804582919086E-3</v>
          </cell>
          <cell r="AI100">
            <v>5.1390804582919086E-3</v>
          </cell>
          <cell r="AJ100">
            <v>5.1390804582919086E-3</v>
          </cell>
          <cell r="AK100">
            <v>5.1390804582919086E-3</v>
          </cell>
          <cell r="AL100">
            <v>5.1390804582919086E-3</v>
          </cell>
          <cell r="AM100">
            <v>5.1390804582919086E-3</v>
          </cell>
          <cell r="AN100">
            <v>5.1390804582919086E-3</v>
          </cell>
          <cell r="AO100">
            <v>5.1390804582919086E-3</v>
          </cell>
          <cell r="AP100">
            <v>5.1390804582919086E-3</v>
          </cell>
          <cell r="AQ100">
            <v>5.1390804582919086E-3</v>
          </cell>
          <cell r="AR100">
            <v>5.1390804582919086E-3</v>
          </cell>
          <cell r="AS100">
            <v>5.1390804582919086E-3</v>
          </cell>
          <cell r="AT100">
            <v>5.1390804582919086E-3</v>
          </cell>
        </row>
        <row r="101">
          <cell r="A101" t="str">
            <v>SO2 Total Emissions Tons</v>
          </cell>
          <cell r="B101">
            <v>19488.44147025641</v>
          </cell>
          <cell r="C101">
            <v>19488.44147025641</v>
          </cell>
          <cell r="D101">
            <v>19488.44147025641</v>
          </cell>
          <cell r="E101">
            <v>19488.44147025641</v>
          </cell>
          <cell r="F101">
            <v>19488.44147025641</v>
          </cell>
          <cell r="G101">
            <v>19488.44147025641</v>
          </cell>
          <cell r="H101">
            <v>19488.44147025641</v>
          </cell>
          <cell r="I101">
            <v>19488.44147025641</v>
          </cell>
          <cell r="J101">
            <v>19488.44147025641</v>
          </cell>
          <cell r="K101">
            <v>19488.44147025641</v>
          </cell>
          <cell r="L101">
            <v>19488.44147025641</v>
          </cell>
          <cell r="M101">
            <v>19488.44147025641</v>
          </cell>
          <cell r="N101">
            <v>19488.44147025641</v>
          </cell>
          <cell r="O101">
            <v>19488.44147025641</v>
          </cell>
          <cell r="P101">
            <v>19488.44147025641</v>
          </cell>
          <cell r="Q101">
            <v>16565.175249717948</v>
          </cell>
          <cell r="R101">
            <v>16565.175249717948</v>
          </cell>
          <cell r="S101">
            <v>16565.175249717948</v>
          </cell>
          <cell r="T101">
            <v>16565.175249717948</v>
          </cell>
          <cell r="U101">
            <v>16565.175249717948</v>
          </cell>
          <cell r="V101">
            <v>16565.175249717948</v>
          </cell>
          <cell r="W101">
            <v>16565.175249717948</v>
          </cell>
          <cell r="X101">
            <v>16565.175249717948</v>
          </cell>
          <cell r="Y101">
            <v>16565.175249717948</v>
          </cell>
          <cell r="Z101">
            <v>16565.175249717948</v>
          </cell>
          <cell r="AA101">
            <v>16565.175249717948</v>
          </cell>
          <cell r="AB101">
            <v>16565.175249717948</v>
          </cell>
          <cell r="AC101">
            <v>16565.175249717948</v>
          </cell>
          <cell r="AD101">
            <v>16565.175249717948</v>
          </cell>
          <cell r="AE101">
            <v>16565.175249717948</v>
          </cell>
          <cell r="AF101">
            <v>14616.331102692307</v>
          </cell>
          <cell r="AG101">
            <v>14616.331102692307</v>
          </cell>
          <cell r="AH101">
            <v>14616.331102692307</v>
          </cell>
          <cell r="AI101">
            <v>14616.331102692307</v>
          </cell>
          <cell r="AJ101">
            <v>14616.331102692307</v>
          </cell>
          <cell r="AK101">
            <v>14616.331102692307</v>
          </cell>
          <cell r="AL101">
            <v>14616.331102692307</v>
          </cell>
          <cell r="AM101">
            <v>14616.331102692307</v>
          </cell>
          <cell r="AN101">
            <v>14616.331102692307</v>
          </cell>
          <cell r="AO101">
            <v>14616.331102692307</v>
          </cell>
          <cell r="AP101">
            <v>12667.486955666664</v>
          </cell>
          <cell r="AQ101">
            <v>12667.486955666664</v>
          </cell>
          <cell r="AR101">
            <v>12667.486955666664</v>
          </cell>
          <cell r="AS101">
            <v>12667.486955666664</v>
          </cell>
          <cell r="AT101">
            <v>12667.486955666664</v>
          </cell>
        </row>
        <row r="102">
          <cell r="A102" t="str">
            <v>SO2 Allowances - Tons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</row>
        <row r="103">
          <cell r="A103" t="str">
            <v>SO2 Net Emissions</v>
          </cell>
          <cell r="B103">
            <v>19488.44147025641</v>
          </cell>
          <cell r="C103">
            <v>19488.44147025641</v>
          </cell>
          <cell r="D103">
            <v>19488.44147025641</v>
          </cell>
          <cell r="E103">
            <v>19488.44147025641</v>
          </cell>
          <cell r="F103">
            <v>19488.44147025641</v>
          </cell>
          <cell r="G103">
            <v>19488.44147025641</v>
          </cell>
          <cell r="H103">
            <v>19488.44147025641</v>
          </cell>
          <cell r="I103">
            <v>19488.44147025641</v>
          </cell>
          <cell r="J103">
            <v>19488.44147025641</v>
          </cell>
          <cell r="K103">
            <v>19488.44147025641</v>
          </cell>
          <cell r="L103">
            <v>19488.44147025641</v>
          </cell>
          <cell r="M103">
            <v>19488.44147025641</v>
          </cell>
          <cell r="N103">
            <v>19488.44147025641</v>
          </cell>
          <cell r="O103">
            <v>19488.44147025641</v>
          </cell>
          <cell r="P103">
            <v>19488.44147025641</v>
          </cell>
          <cell r="Q103">
            <v>16565.175249717948</v>
          </cell>
          <cell r="R103">
            <v>16565.175249717948</v>
          </cell>
          <cell r="S103">
            <v>16565.175249717948</v>
          </cell>
          <cell r="T103">
            <v>16565.175249717948</v>
          </cell>
          <cell r="U103">
            <v>16565.175249717948</v>
          </cell>
          <cell r="V103">
            <v>16565.175249717948</v>
          </cell>
          <cell r="W103">
            <v>16565.175249717948</v>
          </cell>
          <cell r="X103">
            <v>16565.175249717948</v>
          </cell>
          <cell r="Y103">
            <v>16565.175249717948</v>
          </cell>
          <cell r="Z103">
            <v>16565.175249717948</v>
          </cell>
          <cell r="AA103">
            <v>16565.175249717948</v>
          </cell>
          <cell r="AB103">
            <v>16565.175249717948</v>
          </cell>
          <cell r="AC103">
            <v>16565.175249717948</v>
          </cell>
          <cell r="AD103">
            <v>16565.175249717948</v>
          </cell>
          <cell r="AE103">
            <v>16565.175249717948</v>
          </cell>
          <cell r="AF103">
            <v>14616.331102692307</v>
          </cell>
          <cell r="AG103">
            <v>14616.331102692307</v>
          </cell>
          <cell r="AH103">
            <v>14616.331102692307</v>
          </cell>
          <cell r="AI103">
            <v>14616.331102692307</v>
          </cell>
          <cell r="AJ103">
            <v>14616.331102692307</v>
          </cell>
          <cell r="AK103">
            <v>14616.331102692307</v>
          </cell>
          <cell r="AL103">
            <v>14616.331102692307</v>
          </cell>
          <cell r="AM103">
            <v>14616.331102692307</v>
          </cell>
          <cell r="AN103">
            <v>14616.331102692307</v>
          </cell>
          <cell r="AO103">
            <v>14616.331102692307</v>
          </cell>
          <cell r="AP103">
            <v>12667.486955666664</v>
          </cell>
          <cell r="AQ103">
            <v>12667.486955666664</v>
          </cell>
          <cell r="AR103">
            <v>12667.486955666664</v>
          </cell>
          <cell r="AS103">
            <v>12667.486955666664</v>
          </cell>
          <cell r="AT103">
            <v>12667.486955666664</v>
          </cell>
        </row>
        <row r="104">
          <cell r="A104" t="str">
            <v>SO2 - $/Ton</v>
          </cell>
          <cell r="B104">
            <v>150</v>
          </cell>
          <cell r="C104">
            <v>153.75</v>
          </cell>
          <cell r="D104">
            <v>157.59375</v>
          </cell>
          <cell r="E104">
            <v>161.53359374999999</v>
          </cell>
          <cell r="F104">
            <v>165.57193359374997</v>
          </cell>
          <cell r="G104">
            <v>169.71123193359372</v>
          </cell>
          <cell r="H104">
            <v>173.95401273193355</v>
          </cell>
          <cell r="I104">
            <v>178.30286305023188</v>
          </cell>
          <cell r="J104">
            <v>182.76043462648767</v>
          </cell>
          <cell r="K104">
            <v>187.32944549214983</v>
          </cell>
          <cell r="L104">
            <v>192.01268162945357</v>
          </cell>
          <cell r="M104">
            <v>196.8129986701899</v>
          </cell>
          <cell r="N104">
            <v>201.73332363694462</v>
          </cell>
          <cell r="O104">
            <v>206.77665672786821</v>
          </cell>
          <cell r="P104">
            <v>211.94607314606489</v>
          </cell>
          <cell r="Q104">
            <v>217.24472497471649</v>
          </cell>
          <cell r="R104">
            <v>222.67584309908437</v>
          </cell>
          <cell r="S104">
            <v>228.24273917656146</v>
          </cell>
          <cell r="T104">
            <v>233.94880765597549</v>
          </cell>
          <cell r="U104">
            <v>239.79752784737485</v>
          </cell>
          <cell r="V104">
            <v>245.79246604355922</v>
          </cell>
          <cell r="W104">
            <v>251.93727769464817</v>
          </cell>
          <cell r="X104">
            <v>258.23570963701434</v>
          </cell>
          <cell r="Y104">
            <v>264.69160237793966</v>
          </cell>
          <cell r="Z104">
            <v>271.30889243738812</v>
          </cell>
          <cell r="AA104">
            <v>278.0916147483228</v>
          </cell>
          <cell r="AB104">
            <v>285.04390511703082</v>
          </cell>
          <cell r="AC104">
            <v>292.17000274495655</v>
          </cell>
          <cell r="AD104">
            <v>299.47425281358045</v>
          </cell>
          <cell r="AE104">
            <v>306.96110913391993</v>
          </cell>
          <cell r="AF104">
            <v>314.63513686226793</v>
          </cell>
          <cell r="AG104">
            <v>322.50101528382459</v>
          </cell>
          <cell r="AH104">
            <v>330.56354066592019</v>
          </cell>
          <cell r="AI104">
            <v>338.82762918256816</v>
          </cell>
          <cell r="AJ104">
            <v>347.29831991213234</v>
          </cell>
          <cell r="AK104">
            <v>355.98077790993563</v>
          </cell>
          <cell r="AL104">
            <v>364.88029735768396</v>
          </cell>
          <cell r="AM104">
            <v>374.00230479162605</v>
          </cell>
          <cell r="AN104">
            <v>383.35236241141666</v>
          </cell>
          <cell r="AO104">
            <v>392.93617147170204</v>
          </cell>
          <cell r="AP104">
            <v>402.75957575849458</v>
          </cell>
          <cell r="AQ104">
            <v>412.82856515245692</v>
          </cell>
          <cell r="AR104">
            <v>423.14927928126832</v>
          </cell>
          <cell r="AS104">
            <v>433.7280112633</v>
          </cell>
          <cell r="AT104">
            <v>444.57121154488249</v>
          </cell>
        </row>
        <row r="105">
          <cell r="A105" t="str">
            <v xml:space="preserve"> Emissions Expense (Revenue)</v>
          </cell>
          <cell r="B105">
            <v>2923266.2205384616</v>
          </cell>
          <cell r="C105">
            <v>2996347.8760519233</v>
          </cell>
          <cell r="D105">
            <v>3071256.5729532209</v>
          </cell>
          <cell r="E105">
            <v>3148037.9872770514</v>
          </cell>
          <cell r="F105">
            <v>3226738.9369589775</v>
          </cell>
          <cell r="G105">
            <v>3307407.4103829521</v>
          </cell>
          <cell r="H105">
            <v>3390092.5956425252</v>
          </cell>
          <cell r="I105">
            <v>3474844.9105335884</v>
          </cell>
          <cell r="J105">
            <v>3561716.0332969278</v>
          </cell>
          <cell r="K105">
            <v>3650758.9341293504</v>
          </cell>
          <cell r="L105">
            <v>3742027.907482584</v>
          </cell>
          <cell r="M105">
            <v>3835578.6051696483</v>
          </cell>
          <cell r="N105">
            <v>3931468.0702988892</v>
          </cell>
          <cell r="O105">
            <v>4029754.7720563612</v>
          </cell>
          <cell r="P105">
            <v>4130498.6413577693</v>
          </cell>
          <cell r="Q105">
            <v>3598696.9412829559</v>
          </cell>
          <cell r="R105">
            <v>3688664.3648150298</v>
          </cell>
          <cell r="S105">
            <v>3780880.9739354048</v>
          </cell>
          <cell r="T105">
            <v>3875402.99828379</v>
          </cell>
          <cell r="U105">
            <v>3972288.0732408841</v>
          </cell>
          <cell r="V105">
            <v>4071595.2750719064</v>
          </cell>
          <cell r="W105">
            <v>4173385.1569487033</v>
          </cell>
          <cell r="X105">
            <v>4277719.7858724203</v>
          </cell>
          <cell r="Y105">
            <v>4384662.7805192303</v>
          </cell>
          <cell r="Z105">
            <v>4494279.3500322104</v>
          </cell>
          <cell r="AA105">
            <v>4606636.3337830156</v>
          </cell>
          <cell r="AB105">
            <v>4721802.2421275899</v>
          </cell>
          <cell r="AC105">
            <v>4839847.2981807794</v>
          </cell>
          <cell r="AD105">
            <v>4960843.4806352984</v>
          </cell>
          <cell r="AE105">
            <v>5084864.5676511806</v>
          </cell>
          <cell r="AF105">
            <v>4598811.3369198181</v>
          </cell>
          <cell r="AG105">
            <v>4713781.6203428125</v>
          </cell>
          <cell r="AH105">
            <v>4831626.1608513827</v>
          </cell>
          <cell r="AI105">
            <v>4952416.8148726663</v>
          </cell>
          <cell r="AJ105">
            <v>5076227.2352444828</v>
          </cell>
          <cell r="AK105">
            <v>5203132.9161255946</v>
          </cell>
          <cell r="AL105">
            <v>5333211.2390287342</v>
          </cell>
          <cell r="AM105">
            <v>5466541.5200044522</v>
          </cell>
          <cell r="AN105">
            <v>5603205.0580045627</v>
          </cell>
          <cell r="AO105">
            <v>5743285.1844546767</v>
          </cell>
          <cell r="AP105">
            <v>5101951.6721905693</v>
          </cell>
          <cell r="AQ105">
            <v>5229500.4639953338</v>
          </cell>
          <cell r="AR105">
            <v>5360237.9755952163</v>
          </cell>
          <cell r="AS105">
            <v>5494243.9249850968</v>
          </cell>
          <cell r="AT105">
            <v>5631600.0231097238</v>
          </cell>
        </row>
        <row r="106">
          <cell r="A106" t="str">
            <v>Total Emissions Cost</v>
          </cell>
          <cell r="B106">
            <v>5486272.9010022301</v>
          </cell>
          <cell r="C106">
            <v>5623429.7235272862</v>
          </cell>
          <cell r="D106">
            <v>9222472.6060662642</v>
          </cell>
          <cell r="E106">
            <v>9453034.4212179203</v>
          </cell>
          <cell r="F106">
            <v>9689360.2817483675</v>
          </cell>
          <cell r="G106">
            <v>9931594.2887920756</v>
          </cell>
          <cell r="H106">
            <v>10179884.146011876</v>
          </cell>
          <cell r="I106">
            <v>10434381.249662172</v>
          </cell>
          <cell r="J106">
            <v>10695240.780903727</v>
          </cell>
          <cell r="K106">
            <v>10962621.800426317</v>
          </cell>
          <cell r="L106">
            <v>11236687.345436975</v>
          </cell>
          <cell r="M106">
            <v>11517604.529072899</v>
          </cell>
          <cell r="N106">
            <v>11805544.642299719</v>
          </cell>
          <cell r="O106">
            <v>12100683.258357212</v>
          </cell>
          <cell r="P106">
            <v>12403200.33981614</v>
          </cell>
          <cell r="Q106">
            <v>10806288.296064813</v>
          </cell>
          <cell r="R106">
            <v>11076445.503466431</v>
          </cell>
          <cell r="S106">
            <v>11353356.64105309</v>
          </cell>
          <cell r="T106">
            <v>11637190.557079418</v>
          </cell>
          <cell r="U106">
            <v>11928120.321006401</v>
          </cell>
          <cell r="V106">
            <v>12226323.329031561</v>
          </cell>
          <cell r="W106">
            <v>12531981.412257347</v>
          </cell>
          <cell r="X106">
            <v>12845280.94756378</v>
          </cell>
          <cell r="Y106">
            <v>13166412.971252874</v>
          </cell>
          <cell r="Z106">
            <v>13495573.295534194</v>
          </cell>
          <cell r="AA106">
            <v>13832962.627922546</v>
          </cell>
          <cell r="AB106">
            <v>14178786.693620609</v>
          </cell>
          <cell r="AC106">
            <v>14533256.360961124</v>
          </cell>
          <cell r="AD106">
            <v>14896587.769985151</v>
          </cell>
          <cell r="AE106">
            <v>15269002.464234781</v>
          </cell>
          <cell r="AF106">
            <v>13809465.463977043</v>
          </cell>
          <cell r="AG106">
            <v>14154702.100576468</v>
          </cell>
          <cell r="AH106">
            <v>14508569.653090879</v>
          </cell>
          <cell r="AI106">
            <v>14871283.894418146</v>
          </cell>
          <cell r="AJ106">
            <v>15243065.991778601</v>
          </cell>
          <cell r="AK106">
            <v>15624142.641573064</v>
          </cell>
          <cell r="AL106">
            <v>16014746.207612392</v>
          </cell>
          <cell r="AM106">
            <v>16415114.862802699</v>
          </cell>
          <cell r="AN106">
            <v>16825492.734372765</v>
          </cell>
          <cell r="AO106">
            <v>17246130.052732084</v>
          </cell>
          <cell r="AP106">
            <v>15320312.196843663</v>
          </cell>
          <cell r="AQ106">
            <v>15703320.001764754</v>
          </cell>
          <cell r="AR106">
            <v>16095903.001808871</v>
          </cell>
          <cell r="AS106">
            <v>16498300.576854091</v>
          </cell>
          <cell r="AT106">
            <v>16910758.091275442</v>
          </cell>
        </row>
        <row r="108">
          <cell r="A108" t="str">
            <v>TOTAL EXPENSES</v>
          </cell>
          <cell r="B108">
            <v>215306359.36126748</v>
          </cell>
          <cell r="C108">
            <v>210207182.38065073</v>
          </cell>
          <cell r="D108">
            <v>209796698.80314776</v>
          </cell>
          <cell r="E108">
            <v>215027998.23539683</v>
          </cell>
          <cell r="F108">
            <v>220390080.1534521</v>
          </cell>
          <cell r="G108">
            <v>225886214.11945876</v>
          </cell>
          <cell r="H108">
            <v>231519751.43461561</v>
          </cell>
          <cell r="I108">
            <v>237294127.18265134</v>
          </cell>
          <cell r="J108">
            <v>243212862.32438797</v>
          </cell>
          <cell r="K108">
            <v>249279565.84466803</v>
          </cell>
          <cell r="L108">
            <v>255497936.95295513</v>
          </cell>
          <cell r="M108">
            <v>261871767.33894935</v>
          </cell>
          <cell r="N108">
            <v>268404943.48459345</v>
          </cell>
          <cell r="O108">
            <v>275101449.03387862</v>
          </cell>
          <cell r="P108">
            <v>281965367.22189593</v>
          </cell>
          <cell r="Q108">
            <v>249724578.29574034</v>
          </cell>
          <cell r="R108">
            <v>255954074.7153042</v>
          </cell>
          <cell r="S108">
            <v>262339308.54535717</v>
          </cell>
          <cell r="T108">
            <v>268884173.22116143</v>
          </cell>
          <cell r="U108">
            <v>275592659.51386082</v>
          </cell>
          <cell r="V108">
            <v>282468857.96387768</v>
          </cell>
          <cell r="W108">
            <v>289516961.37514496</v>
          </cell>
          <cell r="X108">
            <v>296741267.37169391</v>
          </cell>
          <cell r="Y108">
            <v>304146181.01815659</v>
          </cell>
          <cell r="Z108">
            <v>311736217.50578094</v>
          </cell>
          <cell r="AA108">
            <v>319516004.90559578</v>
          </cell>
          <cell r="AB108">
            <v>327490286.99040598</v>
          </cell>
          <cell r="AC108">
            <v>335663926.1273365</v>
          </cell>
          <cell r="AD108">
            <v>344041906.24269027</v>
          </cell>
          <cell r="AE108">
            <v>352629335.86092788</v>
          </cell>
          <cell r="AF108">
            <v>323508917.47424167</v>
          </cell>
          <cell r="AG108">
            <v>331583022.37326807</v>
          </cell>
          <cell r="AH108">
            <v>339858979.89477015</v>
          </cell>
          <cell r="AI108">
            <v>348341836.35430968</v>
          </cell>
          <cell r="AJ108">
            <v>357036764.2253378</v>
          </cell>
          <cell r="AK108">
            <v>365949065.29314154</v>
          </cell>
          <cell r="AL108">
            <v>375084173.88764048</v>
          </cell>
          <cell r="AM108">
            <v>384447660.19700176</v>
          </cell>
          <cell r="AN108">
            <v>394045233.66409719</v>
          </cell>
          <cell r="AO108">
            <v>403882746.46787</v>
          </cell>
          <cell r="AP108">
            <v>365422147.76751161</v>
          </cell>
          <cell r="AQ108">
            <v>374544083.42386973</v>
          </cell>
          <cell r="AR108">
            <v>383894067.47163683</v>
          </cell>
          <cell r="AS108">
            <v>393477801.12059808</v>
          </cell>
          <cell r="AT108">
            <v>403301128.1107834</v>
          </cell>
        </row>
        <row r="110">
          <cell r="A110" t="str">
            <v>Emissions Valuation</v>
          </cell>
          <cell r="B110">
            <v>1</v>
          </cell>
          <cell r="C110">
            <v>2</v>
          </cell>
          <cell r="D110">
            <v>3</v>
          </cell>
          <cell r="E110">
            <v>4</v>
          </cell>
          <cell r="F110">
            <v>5</v>
          </cell>
          <cell r="G110">
            <v>6</v>
          </cell>
          <cell r="H110">
            <v>7</v>
          </cell>
          <cell r="I110">
            <v>8</v>
          </cell>
          <cell r="J110">
            <v>9</v>
          </cell>
          <cell r="K110">
            <v>10</v>
          </cell>
          <cell r="L110">
            <v>11</v>
          </cell>
          <cell r="M110">
            <v>12</v>
          </cell>
          <cell r="N110">
            <v>13</v>
          </cell>
          <cell r="O110">
            <v>14</v>
          </cell>
          <cell r="P110">
            <v>15</v>
          </cell>
          <cell r="Q110">
            <v>16</v>
          </cell>
          <cell r="R110">
            <v>17</v>
          </cell>
          <cell r="S110">
            <v>18</v>
          </cell>
          <cell r="T110">
            <v>19</v>
          </cell>
          <cell r="U110">
            <v>20</v>
          </cell>
          <cell r="V110">
            <v>21</v>
          </cell>
          <cell r="W110">
            <v>22</v>
          </cell>
          <cell r="X110">
            <v>23</v>
          </cell>
          <cell r="Y110">
            <v>24</v>
          </cell>
          <cell r="Z110">
            <v>25</v>
          </cell>
          <cell r="AA110">
            <v>26</v>
          </cell>
          <cell r="AB110">
            <v>27</v>
          </cell>
          <cell r="AC110">
            <v>28</v>
          </cell>
          <cell r="AD110">
            <v>29</v>
          </cell>
          <cell r="AE110">
            <v>30</v>
          </cell>
          <cell r="AF110">
            <v>31</v>
          </cell>
          <cell r="AG110">
            <v>32</v>
          </cell>
          <cell r="AH110">
            <v>33</v>
          </cell>
          <cell r="AI110">
            <v>34</v>
          </cell>
          <cell r="AJ110">
            <v>35</v>
          </cell>
          <cell r="AK110">
            <v>36</v>
          </cell>
          <cell r="AL110">
            <v>37</v>
          </cell>
          <cell r="AM110">
            <v>38</v>
          </cell>
          <cell r="AN110">
            <v>39</v>
          </cell>
          <cell r="AO110">
            <v>40</v>
          </cell>
          <cell r="AP110">
            <v>41</v>
          </cell>
          <cell r="AQ110">
            <v>42</v>
          </cell>
          <cell r="AR110">
            <v>43</v>
          </cell>
          <cell r="AS110">
            <v>44</v>
          </cell>
          <cell r="AT110">
            <v>45</v>
          </cell>
        </row>
        <row r="111">
          <cell r="B111">
            <v>2001</v>
          </cell>
          <cell r="C111">
            <v>2002</v>
          </cell>
          <cell r="D111">
            <v>2003</v>
          </cell>
          <cell r="E111">
            <v>2004</v>
          </cell>
          <cell r="F111">
            <v>2005</v>
          </cell>
          <cell r="G111">
            <v>2006</v>
          </cell>
          <cell r="H111">
            <v>2007</v>
          </cell>
          <cell r="I111">
            <v>2008</v>
          </cell>
          <cell r="J111">
            <v>2009</v>
          </cell>
          <cell r="K111">
            <v>2010</v>
          </cell>
          <cell r="L111">
            <v>2011</v>
          </cell>
          <cell r="M111">
            <v>2012</v>
          </cell>
          <cell r="N111">
            <v>2013</v>
          </cell>
          <cell r="O111">
            <v>2014</v>
          </cell>
          <cell r="P111">
            <v>2015</v>
          </cell>
          <cell r="Q111">
            <v>2016</v>
          </cell>
          <cell r="R111">
            <v>2017</v>
          </cell>
          <cell r="S111">
            <v>2018</v>
          </cell>
          <cell r="T111">
            <v>2019</v>
          </cell>
          <cell r="U111">
            <v>2020</v>
          </cell>
          <cell r="V111">
            <v>2021</v>
          </cell>
          <cell r="W111">
            <v>2022</v>
          </cell>
          <cell r="X111">
            <v>2023</v>
          </cell>
          <cell r="Y111">
            <v>2024</v>
          </cell>
          <cell r="Z111">
            <v>2025</v>
          </cell>
          <cell r="AA111">
            <v>2026</v>
          </cell>
          <cell r="AB111">
            <v>2027</v>
          </cell>
          <cell r="AC111">
            <v>2028</v>
          </cell>
          <cell r="AD111">
            <v>2029</v>
          </cell>
          <cell r="AE111">
            <v>2030</v>
          </cell>
          <cell r="AF111">
            <v>2031</v>
          </cell>
          <cell r="AG111">
            <v>2032</v>
          </cell>
          <cell r="AH111">
            <v>2033</v>
          </cell>
          <cell r="AI111">
            <v>2034</v>
          </cell>
          <cell r="AJ111">
            <v>2035</v>
          </cell>
          <cell r="AK111">
            <v>2036</v>
          </cell>
          <cell r="AL111">
            <v>2037</v>
          </cell>
          <cell r="AM111">
            <v>2038</v>
          </cell>
          <cell r="AN111">
            <v>2039</v>
          </cell>
          <cell r="AO111">
            <v>2040</v>
          </cell>
          <cell r="AP111">
            <v>2041</v>
          </cell>
          <cell r="AQ111">
            <v>2042</v>
          </cell>
          <cell r="AR111">
            <v>2043</v>
          </cell>
          <cell r="AS111">
            <v>2044</v>
          </cell>
          <cell r="AT111">
            <v>2045</v>
          </cell>
        </row>
        <row r="113">
          <cell r="A113" t="str">
            <v>Total Emission Expense (Revenue)</v>
          </cell>
          <cell r="B113">
            <v>5486272.9010022301</v>
          </cell>
          <cell r="C113">
            <v>5623429.7235272862</v>
          </cell>
          <cell r="D113">
            <v>9222472.6060662642</v>
          </cell>
          <cell r="E113">
            <v>9453034.4212179203</v>
          </cell>
          <cell r="F113">
            <v>9689360.2817483675</v>
          </cell>
          <cell r="G113">
            <v>9931594.2887920756</v>
          </cell>
          <cell r="H113">
            <v>10179884.146011876</v>
          </cell>
          <cell r="I113">
            <v>10434381.249662172</v>
          </cell>
          <cell r="J113">
            <v>10695240.780903727</v>
          </cell>
          <cell r="K113">
            <v>10962621.800426317</v>
          </cell>
          <cell r="L113">
            <v>11236687.345436975</v>
          </cell>
          <cell r="M113">
            <v>11517604.529072899</v>
          </cell>
          <cell r="N113">
            <v>11805544.642299719</v>
          </cell>
          <cell r="O113">
            <v>12100683.258357212</v>
          </cell>
          <cell r="P113">
            <v>12403200.33981614</v>
          </cell>
          <cell r="Q113">
            <v>10806288.296064813</v>
          </cell>
          <cell r="R113">
            <v>11076445.503466431</v>
          </cell>
          <cell r="S113">
            <v>11353356.64105309</v>
          </cell>
          <cell r="T113">
            <v>11637190.557079418</v>
          </cell>
          <cell r="U113">
            <v>11928120.321006401</v>
          </cell>
          <cell r="V113">
            <v>12226323.329031561</v>
          </cell>
          <cell r="W113">
            <v>12531981.412257347</v>
          </cell>
          <cell r="X113">
            <v>12845280.94756378</v>
          </cell>
          <cell r="Y113">
            <v>13166412.971252874</v>
          </cell>
          <cell r="Z113">
            <v>13495573.295534194</v>
          </cell>
          <cell r="AA113">
            <v>13832962.627922546</v>
          </cell>
          <cell r="AB113">
            <v>14178786.693620609</v>
          </cell>
          <cell r="AC113">
            <v>14533256.360961124</v>
          </cell>
          <cell r="AD113">
            <v>14896587.769985151</v>
          </cell>
          <cell r="AE113">
            <v>15269002.464234781</v>
          </cell>
          <cell r="AF113">
            <v>13809465.463977043</v>
          </cell>
          <cell r="AG113">
            <v>14154702.100576468</v>
          </cell>
          <cell r="AH113">
            <v>14508569.653090879</v>
          </cell>
          <cell r="AI113">
            <v>14871283.894418146</v>
          </cell>
          <cell r="AJ113">
            <v>15243065.991778601</v>
          </cell>
          <cell r="AK113">
            <v>15624142.641573064</v>
          </cell>
          <cell r="AL113">
            <v>16014746.207612392</v>
          </cell>
          <cell r="AM113">
            <v>16415114.862802699</v>
          </cell>
          <cell r="AN113">
            <v>16825492.734372765</v>
          </cell>
          <cell r="AO113">
            <v>17246130.052732084</v>
          </cell>
          <cell r="AP113">
            <v>15320312.196843663</v>
          </cell>
          <cell r="AQ113">
            <v>15703320.001764754</v>
          </cell>
          <cell r="AR113">
            <v>16095903.001808871</v>
          </cell>
          <cell r="AS113">
            <v>16498300.576854091</v>
          </cell>
          <cell r="AT113">
            <v>16910758.091275442</v>
          </cell>
        </row>
        <row r="114">
          <cell r="A114" t="str">
            <v>Income Taxes Effect (1-Tax Rate)</v>
          </cell>
          <cell r="B114">
            <v>0.59475</v>
          </cell>
          <cell r="C114">
            <v>0.59475</v>
          </cell>
          <cell r="D114">
            <v>0.59475</v>
          </cell>
          <cell r="E114">
            <v>0.59475</v>
          </cell>
          <cell r="F114">
            <v>0.59475</v>
          </cell>
          <cell r="G114">
            <v>0.59475</v>
          </cell>
          <cell r="H114">
            <v>0.59475</v>
          </cell>
          <cell r="I114">
            <v>0.59475</v>
          </cell>
          <cell r="J114">
            <v>0.59475</v>
          </cell>
          <cell r="K114">
            <v>0.59475</v>
          </cell>
          <cell r="L114">
            <v>0.59475</v>
          </cell>
          <cell r="M114">
            <v>0.59475</v>
          </cell>
          <cell r="N114">
            <v>0.59475</v>
          </cell>
          <cell r="O114">
            <v>0.59475</v>
          </cell>
          <cell r="P114">
            <v>0.59475</v>
          </cell>
          <cell r="Q114">
            <v>0.59475</v>
          </cell>
          <cell r="R114">
            <v>0.59475</v>
          </cell>
          <cell r="S114">
            <v>0.59475</v>
          </cell>
          <cell r="T114">
            <v>0.59475</v>
          </cell>
          <cell r="U114">
            <v>0.59475</v>
          </cell>
          <cell r="V114">
            <v>0.59475</v>
          </cell>
          <cell r="W114">
            <v>0.59475</v>
          </cell>
          <cell r="X114">
            <v>0.59475</v>
          </cell>
          <cell r="Y114">
            <v>0.59475</v>
          </cell>
          <cell r="Z114">
            <v>0.59475</v>
          </cell>
          <cell r="AA114">
            <v>0.59475</v>
          </cell>
          <cell r="AB114">
            <v>0.59475</v>
          </cell>
          <cell r="AC114">
            <v>0.59475</v>
          </cell>
          <cell r="AD114">
            <v>0.59475</v>
          </cell>
          <cell r="AE114">
            <v>0.59475</v>
          </cell>
          <cell r="AF114">
            <v>0.59475</v>
          </cell>
          <cell r="AG114">
            <v>0.59475</v>
          </cell>
          <cell r="AH114">
            <v>0.59475</v>
          </cell>
          <cell r="AI114">
            <v>0.59475</v>
          </cell>
          <cell r="AJ114">
            <v>0.59475</v>
          </cell>
          <cell r="AK114">
            <v>0.59475</v>
          </cell>
          <cell r="AL114">
            <v>0.59475</v>
          </cell>
          <cell r="AM114">
            <v>0.59475</v>
          </cell>
          <cell r="AN114">
            <v>0.59475</v>
          </cell>
          <cell r="AO114">
            <v>0.59475</v>
          </cell>
          <cell r="AP114">
            <v>0.59475</v>
          </cell>
          <cell r="AQ114">
            <v>0.59475</v>
          </cell>
          <cell r="AR114">
            <v>0.59475</v>
          </cell>
          <cell r="AS114">
            <v>0.59475</v>
          </cell>
          <cell r="AT114">
            <v>0.59475</v>
          </cell>
        </row>
        <row r="115">
          <cell r="A115" t="str">
            <v>Tax Efected Cash Flow</v>
          </cell>
          <cell r="B115">
            <v>3262960.8078710763</v>
          </cell>
          <cell r="C115">
            <v>3344534.8280678536</v>
          </cell>
          <cell r="D115">
            <v>5485065.5824579103</v>
          </cell>
          <cell r="E115">
            <v>5622192.2220193585</v>
          </cell>
          <cell r="F115">
            <v>5762747.0275698416</v>
          </cell>
          <cell r="G115">
            <v>5906815.7032590872</v>
          </cell>
          <cell r="H115">
            <v>6054486.0958405631</v>
          </cell>
          <cell r="I115">
            <v>6205848.248236577</v>
          </cell>
          <cell r="J115">
            <v>6360994.4544424918</v>
          </cell>
          <cell r="K115">
            <v>6520019.315803552</v>
          </cell>
          <cell r="L115">
            <v>6683019.7986986414</v>
          </cell>
          <cell r="M115">
            <v>6850095.2936661066</v>
          </cell>
          <cell r="N115">
            <v>7021347.6760077579</v>
          </cell>
          <cell r="O115">
            <v>7196881.3679079516</v>
          </cell>
          <cell r="P115">
            <v>7376803.402105649</v>
          </cell>
          <cell r="Q115">
            <v>6427039.964084547</v>
          </cell>
          <cell r="R115">
            <v>6587715.9631866599</v>
          </cell>
          <cell r="S115">
            <v>6752408.8622663254</v>
          </cell>
          <cell r="T115">
            <v>6921219.0838229833</v>
          </cell>
          <cell r="U115">
            <v>7094249.5609185565</v>
          </cell>
          <cell r="V115">
            <v>7271605.7999415202</v>
          </cell>
          <cell r="W115">
            <v>7453395.9449400576</v>
          </cell>
          <cell r="X115">
            <v>7639730.8435635585</v>
          </cell>
          <cell r="Y115">
            <v>7830724.1146526467</v>
          </cell>
          <cell r="Z115">
            <v>8026492.217518962</v>
          </cell>
          <cell r="AA115">
            <v>8227154.5229569348</v>
          </cell>
          <cell r="AB115">
            <v>8432833.3860308565</v>
          </cell>
          <cell r="AC115">
            <v>8643654.2206816282</v>
          </cell>
          <cell r="AD115">
            <v>8859745.5761986692</v>
          </cell>
          <cell r="AE115">
            <v>9081239.2156036366</v>
          </cell>
          <cell r="AF115">
            <v>8213179.584700346</v>
          </cell>
          <cell r="AG115">
            <v>8418509.0743178539</v>
          </cell>
          <cell r="AH115">
            <v>8628971.8011758011</v>
          </cell>
          <cell r="AI115">
            <v>8844696.0962051935</v>
          </cell>
          <cell r="AJ115">
            <v>9065813.4986103233</v>
          </cell>
          <cell r="AK115">
            <v>9292458.8360755797</v>
          </cell>
          <cell r="AL115">
            <v>9524770.3069774695</v>
          </cell>
          <cell r="AM115">
            <v>9762889.5646519046</v>
          </cell>
          <cell r="AN115">
            <v>10006961.803768203</v>
          </cell>
          <cell r="AO115">
            <v>10257135.848862408</v>
          </cell>
          <cell r="AP115">
            <v>9111755.6790727694</v>
          </cell>
          <cell r="AQ115">
            <v>9339549.5710495878</v>
          </cell>
          <cell r="AR115">
            <v>9573038.3103258256</v>
          </cell>
          <cell r="AS115">
            <v>9812364.268083971</v>
          </cell>
          <cell r="AT115">
            <v>10057673.37478607</v>
          </cell>
        </row>
        <row r="116">
          <cell r="A116" t="str">
            <v>Present Value Factor</v>
          </cell>
          <cell r="B116">
            <v>0.95779999999999998</v>
          </cell>
          <cell r="C116">
            <v>0.87870000000000004</v>
          </cell>
          <cell r="D116">
            <v>0.80620000000000003</v>
          </cell>
          <cell r="E116">
            <v>0.73960000000000004</v>
          </cell>
          <cell r="F116">
            <v>0.67849999999999999</v>
          </cell>
          <cell r="G116">
            <v>0.62250000000000005</v>
          </cell>
          <cell r="H116">
            <v>0.57110000000000005</v>
          </cell>
          <cell r="I116">
            <v>0.52400000000000002</v>
          </cell>
          <cell r="J116">
            <v>0.48070000000000002</v>
          </cell>
          <cell r="K116">
            <v>0.441</v>
          </cell>
          <cell r="L116">
            <v>0.40460000000000002</v>
          </cell>
          <cell r="M116">
            <v>0.37119999999999997</v>
          </cell>
          <cell r="N116">
            <v>0.34050000000000002</v>
          </cell>
          <cell r="O116">
            <v>0.31240000000000001</v>
          </cell>
          <cell r="P116">
            <v>0.28660000000000002</v>
          </cell>
          <cell r="Q116">
            <v>0.26300000000000001</v>
          </cell>
          <cell r="R116">
            <v>0.2412</v>
          </cell>
          <cell r="S116">
            <v>0.2213</v>
          </cell>
          <cell r="T116">
            <v>0.2031</v>
          </cell>
          <cell r="U116">
            <v>0.18629999999999999</v>
          </cell>
          <cell r="V116">
            <v>0.1709</v>
          </cell>
          <cell r="W116">
            <v>0.15679999999999999</v>
          </cell>
          <cell r="X116">
            <v>0.14380000000000001</v>
          </cell>
          <cell r="Y116">
            <v>0.13200000000000001</v>
          </cell>
          <cell r="Z116">
            <v>0.1211</v>
          </cell>
          <cell r="AA116">
            <v>0.1111</v>
          </cell>
          <cell r="AB116">
            <v>0.1019</v>
          </cell>
          <cell r="AC116">
            <v>9.35E-2</v>
          </cell>
          <cell r="AD116">
            <v>8.5800000000000001E-2</v>
          </cell>
          <cell r="AE116">
            <v>7.8700000000000006E-2</v>
          </cell>
          <cell r="AF116">
            <v>7.22E-2</v>
          </cell>
          <cell r="AG116">
            <v>6.6199999999999995E-2</v>
          </cell>
          <cell r="AH116">
            <v>6.08E-2</v>
          </cell>
          <cell r="AI116">
            <v>5.57E-2</v>
          </cell>
          <cell r="AJ116">
            <v>5.11E-2</v>
          </cell>
          <cell r="AK116">
            <v>4.6899999999999997E-2</v>
          </cell>
          <cell r="AL116">
            <v>4.2999999999999997E-2</v>
          </cell>
          <cell r="AM116">
            <v>3.95E-2</v>
          </cell>
          <cell r="AN116">
            <v>3.6200000000000003E-2</v>
          </cell>
          <cell r="AO116">
            <v>3.32E-2</v>
          </cell>
          <cell r="AP116">
            <v>3.0499999999999999E-2</v>
          </cell>
          <cell r="AQ116">
            <v>2.8000000000000001E-2</v>
          </cell>
          <cell r="AR116">
            <v>2.5700000000000001E-2</v>
          </cell>
          <cell r="AS116">
            <v>2.35E-2</v>
          </cell>
          <cell r="AT116">
            <v>2.1600000000000001E-2</v>
          </cell>
        </row>
        <row r="117">
          <cell r="A117" t="str">
            <v>Present Value Cash Flow</v>
          </cell>
          <cell r="B117">
            <v>3125263.8617789168</v>
          </cell>
          <cell r="C117">
            <v>2938842.7534232233</v>
          </cell>
          <cell r="D117">
            <v>4422059.8725775676</v>
          </cell>
          <cell r="E117">
            <v>4158173.367405518</v>
          </cell>
          <cell r="F117">
            <v>3910023.8582061375</v>
          </cell>
          <cell r="G117">
            <v>3676992.775278782</v>
          </cell>
          <cell r="H117">
            <v>3457717.009334546</v>
          </cell>
          <cell r="I117">
            <v>3251864.4820759664</v>
          </cell>
          <cell r="J117">
            <v>3057730.0342505057</v>
          </cell>
          <cell r="K117">
            <v>2875328.5182693666</v>
          </cell>
          <cell r="L117">
            <v>2703949.8105534706</v>
          </cell>
          <cell r="M117">
            <v>2542755.3730088584</v>
          </cell>
          <cell r="N117">
            <v>2390768.8836806417</v>
          </cell>
          <cell r="O117">
            <v>2248305.739334444</v>
          </cell>
          <cell r="P117">
            <v>2114191.8550434792</v>
          </cell>
          <cell r="Q117">
            <v>1690311.5105542359</v>
          </cell>
          <cell r="R117">
            <v>1588957.0903206223</v>
          </cell>
          <cell r="S117">
            <v>1494308.0812195379</v>
          </cell>
          <cell r="T117">
            <v>1405699.595924448</v>
          </cell>
          <cell r="U117">
            <v>1321658.693199127</v>
          </cell>
          <cell r="V117">
            <v>1242717.4312100059</v>
          </cell>
          <cell r="W117">
            <v>1168692.484166601</v>
          </cell>
          <cell r="X117">
            <v>1098593.2953044397</v>
          </cell>
          <cell r="Y117">
            <v>1033655.5831341494</v>
          </cell>
          <cell r="Z117">
            <v>972008.20754154632</v>
          </cell>
          <cell r="AA117">
            <v>914036.86750051554</v>
          </cell>
          <cell r="AB117">
            <v>859305.72203654435</v>
          </cell>
          <cell r="AC117">
            <v>808181.66963373229</v>
          </cell>
          <cell r="AD117">
            <v>760166.17043784587</v>
          </cell>
          <cell r="AE117">
            <v>714693.5262680063</v>
          </cell>
          <cell r="AF117">
            <v>592991.56601536495</v>
          </cell>
          <cell r="AG117">
            <v>557305.30071984185</v>
          </cell>
          <cell r="AH117">
            <v>524641.48551148875</v>
          </cell>
          <cell r="AI117">
            <v>492649.57255862927</v>
          </cell>
          <cell r="AJ117">
            <v>463263.0697789875</v>
          </cell>
          <cell r="AK117">
            <v>435816.31941194466</v>
          </cell>
          <cell r="AL117">
            <v>409565.12320003117</v>
          </cell>
          <cell r="AM117">
            <v>385634.13780375023</v>
          </cell>
          <cell r="AN117">
            <v>362252.01729640894</v>
          </cell>
          <cell r="AO117">
            <v>340536.91018223192</v>
          </cell>
          <cell r="AP117">
            <v>277908.54821171943</v>
          </cell>
          <cell r="AQ117">
            <v>261507.38798938846</v>
          </cell>
          <cell r="AR117">
            <v>246027.08457537374</v>
          </cell>
          <cell r="AS117">
            <v>230590.56029997332</v>
          </cell>
          <cell r="AT117">
            <v>217245.74489537912</v>
          </cell>
        </row>
        <row r="118">
          <cell r="A118" t="str">
            <v>Sum of Cash Flow PV</v>
          </cell>
          <cell r="B118">
            <v>69051025.561352566</v>
          </cell>
        </row>
        <row r="120">
          <cell r="A120" t="str">
            <v xml:space="preserve"> TOTAL CAPITAL EXPENDITURES</v>
          </cell>
          <cell r="B120">
            <v>2629166.6666666665</v>
          </cell>
          <cell r="C120">
            <v>2694895.833333333</v>
          </cell>
          <cell r="D120">
            <v>2762268.2291666665</v>
          </cell>
          <cell r="E120">
            <v>2831324.934895833</v>
          </cell>
          <cell r="F120">
            <v>2902108.0582682285</v>
          </cell>
          <cell r="G120">
            <v>2974660.7597249341</v>
          </cell>
          <cell r="H120">
            <v>3049027.2787180571</v>
          </cell>
          <cell r="I120">
            <v>3125252.9606860084</v>
          </cell>
          <cell r="J120">
            <v>3203384.2847031583</v>
          </cell>
          <cell r="K120">
            <v>3283468.8918207372</v>
          </cell>
          <cell r="L120">
            <v>3365555.6141162552</v>
          </cell>
          <cell r="M120">
            <v>3449694.5044691614</v>
          </cell>
          <cell r="N120">
            <v>3535936.8670808901</v>
          </cell>
          <cell r="O120">
            <v>3624335.2887579119</v>
          </cell>
          <cell r="P120">
            <v>3714943.6709768595</v>
          </cell>
          <cell r="Q120">
            <v>3807817.2627512808</v>
          </cell>
          <cell r="R120">
            <v>3903012.6943200626</v>
          </cell>
          <cell r="S120">
            <v>4000588.0116780638</v>
          </cell>
          <cell r="T120">
            <v>4100602.711970015</v>
          </cell>
          <cell r="U120">
            <v>4203117.7797692651</v>
          </cell>
          <cell r="V120">
            <v>4308195.7242634967</v>
          </cell>
          <cell r="W120">
            <v>4415900.6173700839</v>
          </cell>
          <cell r="X120">
            <v>4526298.132804336</v>
          </cell>
          <cell r="Y120">
            <v>4639455.5861244444</v>
          </cell>
          <cell r="Z120">
            <v>4755441.9757775553</v>
          </cell>
          <cell r="AA120">
            <v>4874328.0251719933</v>
          </cell>
          <cell r="AB120">
            <v>4996186.2258012928</v>
          </cell>
          <cell r="AC120">
            <v>5121090.8814463243</v>
          </cell>
          <cell r="AD120">
            <v>5249118.1534824818</v>
          </cell>
          <cell r="AE120">
            <v>5380346.1073195431</v>
          </cell>
          <cell r="AF120">
            <v>5514854.7600025311</v>
          </cell>
          <cell r="AG120">
            <v>5652726.1290025935</v>
          </cell>
          <cell r="AH120">
            <v>5794044.2822276577</v>
          </cell>
          <cell r="AI120">
            <v>5938895.3892833488</v>
          </cell>
          <cell r="AJ120">
            <v>6087367.7740154322</v>
          </cell>
          <cell r="AK120">
            <v>6239551.9683658173</v>
          </cell>
          <cell r="AL120">
            <v>6395540.7675749622</v>
          </cell>
          <cell r="AM120">
            <v>6555429.2867643358</v>
          </cell>
          <cell r="AN120">
            <v>6719315.0189334434</v>
          </cell>
          <cell r="AO120">
            <v>6887297.8944067787</v>
          </cell>
          <cell r="AP120">
            <v>7059480.3417669479</v>
          </cell>
          <cell r="AQ120">
            <v>7235967.350311121</v>
          </cell>
          <cell r="AR120">
            <v>7416866.5340688983</v>
          </cell>
          <cell r="AS120">
            <v>7602288.1974206204</v>
          </cell>
          <cell r="AT120">
            <v>7792345.4023561347</v>
          </cell>
        </row>
        <row r="122">
          <cell r="A122" t="str">
            <v>FMV ANALYSIS</v>
          </cell>
        </row>
        <row r="123">
          <cell r="A123" t="str">
            <v>DEPRECIATION</v>
          </cell>
        </row>
        <row r="124">
          <cell r="B124" t="str">
            <v>ASSET</v>
          </cell>
        </row>
        <row r="125">
          <cell r="A125" t="str">
            <v>LIFE CLASS</v>
          </cell>
          <cell r="B125" t="str">
            <v>VALUE</v>
          </cell>
        </row>
        <row r="126">
          <cell r="A126" t="str">
            <v>7 Year Accelerated</v>
          </cell>
          <cell r="B126">
            <v>0</v>
          </cell>
        </row>
        <row r="127">
          <cell r="A127" t="str">
            <v>10 Year Straight-Line</v>
          </cell>
          <cell r="B127">
            <v>0</v>
          </cell>
        </row>
        <row r="128">
          <cell r="A128" t="str">
            <v>15 Year Accelerated</v>
          </cell>
          <cell r="B128">
            <v>0</v>
          </cell>
        </row>
        <row r="129">
          <cell r="A129" t="str">
            <v>20 Year Accelerated</v>
          </cell>
          <cell r="B129">
            <v>606179759.15499997</v>
          </cell>
        </row>
        <row r="130">
          <cell r="A130" t="str">
            <v>20 Year Straight-Line</v>
          </cell>
          <cell r="B130">
            <v>0</v>
          </cell>
        </row>
        <row r="131">
          <cell r="A131" t="str">
            <v>28 Year Straight-Line</v>
          </cell>
          <cell r="B131">
            <v>0</v>
          </cell>
        </row>
        <row r="132">
          <cell r="A132" t="str">
            <v>39 Year Straight-Line</v>
          </cell>
          <cell r="B132">
            <v>9231163.8449999988</v>
          </cell>
        </row>
        <row r="133">
          <cell r="A133" t="str">
            <v>40 Year Straight-Line</v>
          </cell>
          <cell r="B133">
            <v>0</v>
          </cell>
        </row>
        <row r="134">
          <cell r="A134" t="str">
            <v>Total</v>
          </cell>
          <cell r="B134">
            <v>615410923</v>
          </cell>
        </row>
        <row r="136">
          <cell r="A136" t="str">
            <v>Depreciation Percentages</v>
          </cell>
          <cell r="B136">
            <v>1</v>
          </cell>
          <cell r="C136">
            <v>2</v>
          </cell>
          <cell r="D136">
            <v>3</v>
          </cell>
          <cell r="E136">
            <v>4</v>
          </cell>
          <cell r="F136">
            <v>5</v>
          </cell>
          <cell r="G136">
            <v>6</v>
          </cell>
          <cell r="H136">
            <v>7</v>
          </cell>
          <cell r="I136">
            <v>8</v>
          </cell>
          <cell r="J136">
            <v>9</v>
          </cell>
          <cell r="K136">
            <v>10</v>
          </cell>
          <cell r="L136">
            <v>11</v>
          </cell>
          <cell r="M136">
            <v>12</v>
          </cell>
          <cell r="N136">
            <v>13</v>
          </cell>
          <cell r="O136">
            <v>14</v>
          </cell>
          <cell r="P136">
            <v>15</v>
          </cell>
          <cell r="Q136">
            <v>16</v>
          </cell>
          <cell r="R136">
            <v>17</v>
          </cell>
          <cell r="S136">
            <v>18</v>
          </cell>
          <cell r="T136">
            <v>19</v>
          </cell>
          <cell r="U136">
            <v>20</v>
          </cell>
          <cell r="V136">
            <v>21</v>
          </cell>
          <cell r="W136">
            <v>22</v>
          </cell>
          <cell r="X136">
            <v>23</v>
          </cell>
          <cell r="Y136">
            <v>24</v>
          </cell>
          <cell r="Z136">
            <v>25</v>
          </cell>
          <cell r="AA136">
            <v>26</v>
          </cell>
          <cell r="AB136">
            <v>27</v>
          </cell>
          <cell r="AC136">
            <v>28</v>
          </cell>
          <cell r="AD136">
            <v>29</v>
          </cell>
          <cell r="AE136">
            <v>30</v>
          </cell>
          <cell r="AF136">
            <v>31</v>
          </cell>
          <cell r="AG136">
            <v>32</v>
          </cell>
          <cell r="AH136">
            <v>33</v>
          </cell>
          <cell r="AI136">
            <v>34</v>
          </cell>
          <cell r="AJ136">
            <v>35</v>
          </cell>
          <cell r="AK136">
            <v>36</v>
          </cell>
          <cell r="AL136">
            <v>37</v>
          </cell>
          <cell r="AM136">
            <v>38</v>
          </cell>
          <cell r="AN136">
            <v>39</v>
          </cell>
          <cell r="AO136">
            <v>40</v>
          </cell>
          <cell r="AP136">
            <v>41</v>
          </cell>
          <cell r="AQ136">
            <v>42</v>
          </cell>
          <cell r="AR136">
            <v>43</v>
          </cell>
          <cell r="AS136">
            <v>44</v>
          </cell>
          <cell r="AT136">
            <v>45</v>
          </cell>
        </row>
        <row r="137">
          <cell r="A137" t="str">
            <v>Life Class</v>
          </cell>
          <cell r="B137">
            <v>2001</v>
          </cell>
          <cell r="C137">
            <v>2002</v>
          </cell>
          <cell r="D137">
            <v>2003</v>
          </cell>
          <cell r="E137">
            <v>2004</v>
          </cell>
          <cell r="F137">
            <v>2005</v>
          </cell>
          <cell r="G137">
            <v>2006</v>
          </cell>
          <cell r="H137">
            <v>2007</v>
          </cell>
          <cell r="I137">
            <v>2008</v>
          </cell>
          <cell r="J137">
            <v>2009</v>
          </cell>
          <cell r="K137">
            <v>2010</v>
          </cell>
          <cell r="L137">
            <v>2011</v>
          </cell>
          <cell r="M137">
            <v>2012</v>
          </cell>
          <cell r="N137">
            <v>2013</v>
          </cell>
          <cell r="O137">
            <v>2014</v>
          </cell>
          <cell r="P137">
            <v>2015</v>
          </cell>
          <cell r="Q137">
            <v>2016</v>
          </cell>
          <cell r="R137">
            <v>2017</v>
          </cell>
          <cell r="S137">
            <v>2018</v>
          </cell>
          <cell r="T137">
            <v>2019</v>
          </cell>
          <cell r="U137">
            <v>2020</v>
          </cell>
          <cell r="V137">
            <v>2021</v>
          </cell>
          <cell r="W137">
            <v>2022</v>
          </cell>
          <cell r="X137">
            <v>2023</v>
          </cell>
          <cell r="Y137">
            <v>2024</v>
          </cell>
          <cell r="Z137">
            <v>2025</v>
          </cell>
          <cell r="AA137">
            <v>2026</v>
          </cell>
          <cell r="AB137">
            <v>2027</v>
          </cell>
          <cell r="AC137">
            <v>2028</v>
          </cell>
          <cell r="AD137">
            <v>2029</v>
          </cell>
          <cell r="AE137">
            <v>2030</v>
          </cell>
          <cell r="AF137">
            <v>2031</v>
          </cell>
          <cell r="AG137">
            <v>2032</v>
          </cell>
          <cell r="AH137">
            <v>2033</v>
          </cell>
          <cell r="AI137">
            <v>2034</v>
          </cell>
          <cell r="AJ137">
            <v>2035</v>
          </cell>
          <cell r="AK137">
            <v>2036</v>
          </cell>
          <cell r="AL137">
            <v>2037</v>
          </cell>
          <cell r="AM137">
            <v>2038</v>
          </cell>
          <cell r="AN137">
            <v>2039</v>
          </cell>
          <cell r="AO137">
            <v>2040</v>
          </cell>
          <cell r="AP137">
            <v>2041</v>
          </cell>
          <cell r="AQ137">
            <v>2042</v>
          </cell>
          <cell r="AR137">
            <v>2043</v>
          </cell>
          <cell r="AS137">
            <v>2044</v>
          </cell>
          <cell r="AT137">
            <v>2045</v>
          </cell>
        </row>
        <row r="139">
          <cell r="A139" t="str">
            <v>7 Year Accelerated</v>
          </cell>
          <cell r="B139">
            <v>0.1429</v>
          </cell>
          <cell r="C139">
            <v>0.24490000000000001</v>
          </cell>
          <cell r="D139">
            <v>0.1749</v>
          </cell>
          <cell r="E139">
            <v>0.1249</v>
          </cell>
          <cell r="F139">
            <v>8.9300000000000004E-2</v>
          </cell>
          <cell r="G139">
            <v>8.9200000000000002E-2</v>
          </cell>
          <cell r="H139">
            <v>8.9300000000000004E-2</v>
          </cell>
          <cell r="I139">
            <v>4.4600000000000001E-2</v>
          </cell>
        </row>
        <row r="140">
          <cell r="A140" t="str">
            <v>10 Year Straight-Line</v>
          </cell>
          <cell r="B140">
            <v>0.05</v>
          </cell>
          <cell r="C140">
            <v>0.1</v>
          </cell>
          <cell r="D140">
            <v>0.1</v>
          </cell>
          <cell r="E140">
            <v>0.1</v>
          </cell>
          <cell r="F140">
            <v>0.1</v>
          </cell>
          <cell r="G140">
            <v>0.1</v>
          </cell>
          <cell r="H140">
            <v>0.1</v>
          </cell>
          <cell r="I140">
            <v>0.1</v>
          </cell>
          <cell r="J140">
            <v>0.1</v>
          </cell>
          <cell r="K140">
            <v>0.1</v>
          </cell>
          <cell r="L140">
            <v>0.05</v>
          </cell>
        </row>
        <row r="141">
          <cell r="A141" t="str">
            <v>15 Year Accelerated</v>
          </cell>
          <cell r="B141">
            <v>0.05</v>
          </cell>
          <cell r="C141">
            <v>9.5000000000000001E-2</v>
          </cell>
          <cell r="D141">
            <v>8.5500000000000007E-2</v>
          </cell>
          <cell r="E141">
            <v>7.6999999999999999E-2</v>
          </cell>
          <cell r="F141">
            <v>6.93E-2</v>
          </cell>
          <cell r="G141">
            <v>6.2300000000000001E-2</v>
          </cell>
          <cell r="H141">
            <v>5.8999999999999997E-2</v>
          </cell>
          <cell r="I141">
            <v>5.8999999999999997E-2</v>
          </cell>
          <cell r="J141">
            <v>5.91E-2</v>
          </cell>
          <cell r="K141">
            <v>5.8999999999999997E-2</v>
          </cell>
          <cell r="L141">
            <v>5.91E-2</v>
          </cell>
          <cell r="M141">
            <v>5.8999999999999997E-2</v>
          </cell>
          <cell r="N141">
            <v>5.91E-2</v>
          </cell>
          <cell r="O141">
            <v>5.8999999999999997E-2</v>
          </cell>
          <cell r="P141">
            <v>5.91E-2</v>
          </cell>
          <cell r="Q141">
            <v>2.9499999999999998E-2</v>
          </cell>
        </row>
        <row r="142">
          <cell r="A142" t="str">
            <v>20 Year Accelerated</v>
          </cell>
          <cell r="B142">
            <v>3.7499999999999999E-2</v>
          </cell>
          <cell r="C142">
            <v>7.2190000000000004E-2</v>
          </cell>
          <cell r="D142">
            <v>6.6769999999999996E-2</v>
          </cell>
          <cell r="E142">
            <v>6.1769999999999999E-2</v>
          </cell>
          <cell r="F142">
            <v>5.713E-2</v>
          </cell>
          <cell r="G142">
            <v>5.2850000000000001E-2</v>
          </cell>
          <cell r="H142">
            <v>4.888E-2</v>
          </cell>
          <cell r="I142">
            <v>4.5220000000000003E-2</v>
          </cell>
          <cell r="J142">
            <v>4.462E-2</v>
          </cell>
          <cell r="K142">
            <v>4.4609999999999997E-2</v>
          </cell>
          <cell r="L142">
            <v>4.462E-2</v>
          </cell>
          <cell r="M142">
            <v>4.4609999999999997E-2</v>
          </cell>
          <cell r="N142">
            <v>4.462E-2</v>
          </cell>
          <cell r="O142">
            <v>4.4609999999999997E-2</v>
          </cell>
          <cell r="P142">
            <v>4.462E-2</v>
          </cell>
          <cell r="Q142">
            <v>4.4609999999999997E-2</v>
          </cell>
          <cell r="R142">
            <v>4.462E-2</v>
          </cell>
          <cell r="S142">
            <v>4.4609999999999997E-2</v>
          </cell>
          <cell r="T142">
            <v>4.462E-2</v>
          </cell>
          <cell r="U142">
            <v>4.4609999999999997E-2</v>
          </cell>
          <cell r="V142">
            <v>2.231E-2</v>
          </cell>
        </row>
        <row r="143">
          <cell r="A143" t="str">
            <v>20 Year Straight-Line</v>
          </cell>
          <cell r="B143">
            <v>2.5000000000000001E-2</v>
          </cell>
          <cell r="C143">
            <v>0.05</v>
          </cell>
          <cell r="D143">
            <v>0.05</v>
          </cell>
          <cell r="E143">
            <v>0.05</v>
          </cell>
          <cell r="F143">
            <v>0.05</v>
          </cell>
          <cell r="G143">
            <v>0.05</v>
          </cell>
          <cell r="H143">
            <v>0.05</v>
          </cell>
          <cell r="I143">
            <v>0.05</v>
          </cell>
          <cell r="J143">
            <v>0.05</v>
          </cell>
          <cell r="K143">
            <v>0.05</v>
          </cell>
          <cell r="L143">
            <v>0.05</v>
          </cell>
          <cell r="M143">
            <v>0.05</v>
          </cell>
          <cell r="N143">
            <v>0.05</v>
          </cell>
          <cell r="O143">
            <v>0.05</v>
          </cell>
          <cell r="P143">
            <v>0.05</v>
          </cell>
          <cell r="Q143">
            <v>0.05</v>
          </cell>
          <cell r="R143">
            <v>0.05</v>
          </cell>
          <cell r="S143">
            <v>0.05</v>
          </cell>
          <cell r="T143">
            <v>0.05</v>
          </cell>
          <cell r="U143">
            <v>0.05</v>
          </cell>
          <cell r="V143">
            <v>2.5000000000000001E-2</v>
          </cell>
        </row>
        <row r="144">
          <cell r="A144" t="str">
            <v>20 Year Accelerated</v>
          </cell>
          <cell r="B144">
            <v>3.7499999999999999E-2</v>
          </cell>
          <cell r="C144">
            <v>7.2190000000000004E-2</v>
          </cell>
          <cell r="D144">
            <v>6.6769999999999996E-2</v>
          </cell>
          <cell r="E144">
            <v>6.1769999999999999E-2</v>
          </cell>
          <cell r="F144">
            <v>5.713E-2</v>
          </cell>
          <cell r="G144">
            <v>5.2850000000000001E-2</v>
          </cell>
          <cell r="H144">
            <v>4.888E-2</v>
          </cell>
          <cell r="I144">
            <v>4.5220000000000003E-2</v>
          </cell>
          <cell r="J144">
            <v>4.462E-2</v>
          </cell>
          <cell r="K144">
            <v>4.4609999999999997E-2</v>
          </cell>
          <cell r="L144">
            <v>4.462E-2</v>
          </cell>
          <cell r="M144">
            <v>4.4609999999999997E-2</v>
          </cell>
          <cell r="N144">
            <v>4.462E-2</v>
          </cell>
          <cell r="O144">
            <v>4.4609999999999997E-2</v>
          </cell>
          <cell r="P144">
            <v>4.462E-2</v>
          </cell>
          <cell r="Q144">
            <v>4.4609999999999997E-2</v>
          </cell>
          <cell r="R144">
            <v>4.462E-2</v>
          </cell>
          <cell r="S144">
            <v>4.4609999999999997E-2</v>
          </cell>
          <cell r="T144">
            <v>4.462E-2</v>
          </cell>
          <cell r="U144">
            <v>4.4609999999999997E-2</v>
          </cell>
          <cell r="V144">
            <v>2.231E-2</v>
          </cell>
        </row>
        <row r="145">
          <cell r="A145" t="str">
            <v>39 Year Straight-Line</v>
          </cell>
          <cell r="B145">
            <v>1.282E-2</v>
          </cell>
          <cell r="C145">
            <v>2.564E-2</v>
          </cell>
          <cell r="D145">
            <v>2.564E-2</v>
          </cell>
          <cell r="E145">
            <v>2.564E-2</v>
          </cell>
          <cell r="F145">
            <v>2.564E-2</v>
          </cell>
          <cell r="G145">
            <v>2.564E-2</v>
          </cell>
          <cell r="H145">
            <v>2.564E-2</v>
          </cell>
          <cell r="I145">
            <v>2.564E-2</v>
          </cell>
          <cell r="J145">
            <v>2.564E-2</v>
          </cell>
          <cell r="K145">
            <v>2.564E-2</v>
          </cell>
          <cell r="L145">
            <v>2.564E-2</v>
          </cell>
          <cell r="M145">
            <v>2.564E-2</v>
          </cell>
          <cell r="N145">
            <v>2.564E-2</v>
          </cell>
          <cell r="O145">
            <v>2.564E-2</v>
          </cell>
          <cell r="P145">
            <v>2.564E-2</v>
          </cell>
          <cell r="Q145">
            <v>2.564E-2</v>
          </cell>
          <cell r="R145">
            <v>2.564E-2</v>
          </cell>
          <cell r="S145">
            <v>2.564E-2</v>
          </cell>
          <cell r="T145">
            <v>2.564E-2</v>
          </cell>
          <cell r="U145">
            <v>2.564E-2</v>
          </cell>
          <cell r="V145">
            <v>2.564E-2</v>
          </cell>
          <cell r="W145">
            <v>2.564E-2</v>
          </cell>
          <cell r="X145">
            <v>2.564E-2</v>
          </cell>
          <cell r="Y145">
            <v>2.564E-2</v>
          </cell>
          <cell r="Z145">
            <v>2.564E-2</v>
          </cell>
          <cell r="AA145">
            <v>2.564E-2</v>
          </cell>
          <cell r="AB145">
            <v>2.564E-2</v>
          </cell>
          <cell r="AC145">
            <v>2.564E-2</v>
          </cell>
          <cell r="AD145">
            <v>2.564E-2</v>
          </cell>
          <cell r="AE145">
            <v>2.564E-2</v>
          </cell>
          <cell r="AF145">
            <v>2.564E-2</v>
          </cell>
          <cell r="AG145">
            <v>2.564E-2</v>
          </cell>
          <cell r="AH145">
            <v>2.564E-2</v>
          </cell>
          <cell r="AI145">
            <v>2.564E-2</v>
          </cell>
          <cell r="AJ145">
            <v>2.564E-2</v>
          </cell>
          <cell r="AK145">
            <v>2.564E-2</v>
          </cell>
          <cell r="AL145">
            <v>2.564E-2</v>
          </cell>
          <cell r="AM145">
            <v>2.564E-2</v>
          </cell>
          <cell r="AN145">
            <v>2.564E-2</v>
          </cell>
          <cell r="AO145">
            <v>1.282E-2</v>
          </cell>
        </row>
        <row r="146">
          <cell r="A146" t="str">
            <v>40 Year Straight-Line</v>
          </cell>
          <cell r="B146">
            <v>1.2500000000000001E-2</v>
          </cell>
          <cell r="C146">
            <v>2.5000000000000001E-2</v>
          </cell>
          <cell r="D146">
            <v>2.5000000000000001E-2</v>
          </cell>
          <cell r="E146">
            <v>2.5000000000000001E-2</v>
          </cell>
          <cell r="F146">
            <v>2.5000000000000001E-2</v>
          </cell>
          <cell r="G146">
            <v>2.5000000000000001E-2</v>
          </cell>
          <cell r="H146">
            <v>2.5000000000000001E-2</v>
          </cell>
          <cell r="I146">
            <v>2.5000000000000001E-2</v>
          </cell>
          <cell r="J146">
            <v>2.5000000000000001E-2</v>
          </cell>
          <cell r="K146">
            <v>2.5000000000000001E-2</v>
          </cell>
          <cell r="L146">
            <v>2.5000000000000001E-2</v>
          </cell>
          <cell r="M146">
            <v>2.5000000000000001E-2</v>
          </cell>
          <cell r="N146">
            <v>2.5000000000000001E-2</v>
          </cell>
          <cell r="O146">
            <v>2.5000000000000001E-2</v>
          </cell>
          <cell r="P146">
            <v>2.5000000000000001E-2</v>
          </cell>
          <cell r="Q146">
            <v>2.5000000000000001E-2</v>
          </cell>
          <cell r="R146">
            <v>2.5000000000000001E-2</v>
          </cell>
          <cell r="S146">
            <v>2.5000000000000001E-2</v>
          </cell>
          <cell r="T146">
            <v>2.5000000000000001E-2</v>
          </cell>
          <cell r="U146">
            <v>2.5000000000000001E-2</v>
          </cell>
          <cell r="V146">
            <v>2.5000000000000001E-2</v>
          </cell>
          <cell r="W146">
            <v>2.5000000000000001E-2</v>
          </cell>
          <cell r="X146">
            <v>2.5000000000000001E-2</v>
          </cell>
          <cell r="Y146">
            <v>2.5000000000000001E-2</v>
          </cell>
          <cell r="Z146">
            <v>2.5000000000000001E-2</v>
          </cell>
          <cell r="AA146">
            <v>2.5000000000000001E-2</v>
          </cell>
          <cell r="AB146">
            <v>2.5000000000000001E-2</v>
          </cell>
          <cell r="AC146">
            <v>2.5000000000000001E-2</v>
          </cell>
          <cell r="AD146">
            <v>2.5000000000000001E-2</v>
          </cell>
          <cell r="AE146">
            <v>2.5000000000000001E-2</v>
          </cell>
          <cell r="AF146">
            <v>2.5000000000000001E-2</v>
          </cell>
          <cell r="AG146">
            <v>2.5000000000000001E-2</v>
          </cell>
          <cell r="AH146">
            <v>2.5000000000000001E-2</v>
          </cell>
          <cell r="AI146">
            <v>2.5000000000000001E-2</v>
          </cell>
          <cell r="AJ146">
            <v>2.5000000000000001E-2</v>
          </cell>
          <cell r="AK146">
            <v>2.5000000000000001E-2</v>
          </cell>
          <cell r="AL146">
            <v>2.5000000000000001E-2</v>
          </cell>
          <cell r="AM146">
            <v>2.5000000000000001E-2</v>
          </cell>
          <cell r="AN146">
            <v>2.5000000000000001E-2</v>
          </cell>
          <cell r="AO146">
            <v>2.5000000000000001E-2</v>
          </cell>
          <cell r="AP146">
            <v>1.2500000000000001E-2</v>
          </cell>
        </row>
        <row r="148">
          <cell r="B148">
            <v>1</v>
          </cell>
          <cell r="C148">
            <v>2</v>
          </cell>
          <cell r="D148">
            <v>3</v>
          </cell>
          <cell r="E148">
            <v>4</v>
          </cell>
          <cell r="F148">
            <v>5</v>
          </cell>
          <cell r="G148">
            <v>6</v>
          </cell>
          <cell r="H148">
            <v>7</v>
          </cell>
          <cell r="I148">
            <v>8</v>
          </cell>
          <cell r="J148">
            <v>9</v>
          </cell>
          <cell r="K148">
            <v>10</v>
          </cell>
          <cell r="L148">
            <v>11</v>
          </cell>
          <cell r="M148">
            <v>12</v>
          </cell>
          <cell r="N148">
            <v>13</v>
          </cell>
          <cell r="O148">
            <v>14</v>
          </cell>
          <cell r="P148">
            <v>15</v>
          </cell>
          <cell r="Q148">
            <v>16</v>
          </cell>
          <cell r="R148">
            <v>17</v>
          </cell>
          <cell r="S148">
            <v>18</v>
          </cell>
          <cell r="T148">
            <v>19</v>
          </cell>
          <cell r="U148">
            <v>20</v>
          </cell>
          <cell r="V148">
            <v>21</v>
          </cell>
          <cell r="W148">
            <v>22</v>
          </cell>
          <cell r="X148">
            <v>23</v>
          </cell>
          <cell r="Y148">
            <v>24</v>
          </cell>
          <cell r="Z148">
            <v>25</v>
          </cell>
          <cell r="AA148">
            <v>26</v>
          </cell>
          <cell r="AB148">
            <v>27</v>
          </cell>
          <cell r="AC148">
            <v>28</v>
          </cell>
          <cell r="AD148">
            <v>29</v>
          </cell>
          <cell r="AE148">
            <v>30</v>
          </cell>
          <cell r="AF148">
            <v>31</v>
          </cell>
          <cell r="AG148">
            <v>32</v>
          </cell>
          <cell r="AH148">
            <v>33</v>
          </cell>
          <cell r="AI148">
            <v>34</v>
          </cell>
          <cell r="AJ148">
            <v>35</v>
          </cell>
          <cell r="AK148">
            <v>36</v>
          </cell>
          <cell r="AL148">
            <v>37</v>
          </cell>
          <cell r="AM148">
            <v>38</v>
          </cell>
          <cell r="AN148">
            <v>39</v>
          </cell>
          <cell r="AO148">
            <v>40</v>
          </cell>
          <cell r="AP148">
            <v>41</v>
          </cell>
          <cell r="AQ148">
            <v>42</v>
          </cell>
          <cell r="AR148">
            <v>43</v>
          </cell>
          <cell r="AS148">
            <v>44</v>
          </cell>
          <cell r="AT148">
            <v>45</v>
          </cell>
        </row>
        <row r="149">
          <cell r="A149" t="str">
            <v>Life Class</v>
          </cell>
          <cell r="B149">
            <v>2001</v>
          </cell>
          <cell r="C149">
            <v>2002</v>
          </cell>
          <cell r="D149">
            <v>2003</v>
          </cell>
          <cell r="E149">
            <v>2004</v>
          </cell>
          <cell r="F149">
            <v>2005</v>
          </cell>
          <cell r="G149">
            <v>2006</v>
          </cell>
          <cell r="H149">
            <v>2007</v>
          </cell>
          <cell r="I149">
            <v>2008</v>
          </cell>
          <cell r="J149">
            <v>2009</v>
          </cell>
          <cell r="K149">
            <v>2010</v>
          </cell>
          <cell r="L149">
            <v>2011</v>
          </cell>
          <cell r="M149">
            <v>2012</v>
          </cell>
          <cell r="N149">
            <v>2013</v>
          </cell>
          <cell r="O149">
            <v>2014</v>
          </cell>
          <cell r="P149">
            <v>2015</v>
          </cell>
          <cell r="Q149">
            <v>2016</v>
          </cell>
          <cell r="R149">
            <v>2017</v>
          </cell>
          <cell r="S149">
            <v>2018</v>
          </cell>
          <cell r="T149">
            <v>2019</v>
          </cell>
          <cell r="U149">
            <v>2020</v>
          </cell>
          <cell r="V149">
            <v>2021</v>
          </cell>
          <cell r="W149">
            <v>2022</v>
          </cell>
          <cell r="X149">
            <v>2023</v>
          </cell>
          <cell r="Y149">
            <v>2024</v>
          </cell>
          <cell r="Z149">
            <v>2025</v>
          </cell>
          <cell r="AA149">
            <v>2026</v>
          </cell>
          <cell r="AB149">
            <v>2027</v>
          </cell>
          <cell r="AC149">
            <v>2028</v>
          </cell>
          <cell r="AD149">
            <v>2029</v>
          </cell>
          <cell r="AE149">
            <v>2030</v>
          </cell>
          <cell r="AF149">
            <v>2031</v>
          </cell>
          <cell r="AG149">
            <v>2032</v>
          </cell>
          <cell r="AH149">
            <v>2033</v>
          </cell>
          <cell r="AI149">
            <v>2034</v>
          </cell>
          <cell r="AJ149">
            <v>2035</v>
          </cell>
          <cell r="AK149">
            <v>2036</v>
          </cell>
          <cell r="AL149">
            <v>2037</v>
          </cell>
          <cell r="AM149">
            <v>2038</v>
          </cell>
          <cell r="AN149">
            <v>2039</v>
          </cell>
          <cell r="AO149">
            <v>2040</v>
          </cell>
          <cell r="AP149">
            <v>2041</v>
          </cell>
          <cell r="AQ149">
            <v>2042</v>
          </cell>
          <cell r="AR149">
            <v>2043</v>
          </cell>
          <cell r="AS149">
            <v>2044</v>
          </cell>
          <cell r="AT149">
            <v>2045</v>
          </cell>
        </row>
        <row r="151">
          <cell r="A151" t="str">
            <v>7 Year Accelerated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</row>
        <row r="152">
          <cell r="A152" t="str">
            <v>10 Year Straight-Line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</row>
        <row r="153">
          <cell r="A153" t="str">
            <v>15 Year Accelerated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</row>
        <row r="154">
          <cell r="A154" t="str">
            <v>20 Year Accelerated</v>
          </cell>
          <cell r="B154">
            <v>22731740.968312498</v>
          </cell>
          <cell r="C154">
            <v>43760116.813399449</v>
          </cell>
          <cell r="D154">
            <v>40474622.518779345</v>
          </cell>
          <cell r="E154">
            <v>37443723.723004349</v>
          </cell>
          <cell r="F154">
            <v>34631049.640525147</v>
          </cell>
          <cell r="G154">
            <v>32036600.271341749</v>
          </cell>
          <cell r="H154">
            <v>29630066.627496399</v>
          </cell>
          <cell r="I154">
            <v>27411448.708989102</v>
          </cell>
          <cell r="J154">
            <v>27047740.853496097</v>
          </cell>
          <cell r="K154">
            <v>27041679.055904549</v>
          </cell>
          <cell r="L154">
            <v>27047740.853496097</v>
          </cell>
          <cell r="M154">
            <v>27041679.055904549</v>
          </cell>
          <cell r="N154">
            <v>27047740.853496097</v>
          </cell>
          <cell r="O154">
            <v>27041679.055904549</v>
          </cell>
          <cell r="P154">
            <v>27047740.853496097</v>
          </cell>
          <cell r="Q154">
            <v>27041679.055904549</v>
          </cell>
          <cell r="R154">
            <v>27047740.853496097</v>
          </cell>
          <cell r="S154">
            <v>27041679.055904549</v>
          </cell>
          <cell r="T154">
            <v>27047740.853496097</v>
          </cell>
          <cell r="U154">
            <v>27041679.055904549</v>
          </cell>
          <cell r="V154">
            <v>13523870.426748049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</row>
        <row r="155">
          <cell r="A155" t="str">
            <v>20 Year Straight-Line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</row>
        <row r="156">
          <cell r="A156" t="str">
            <v>28 Year Straight-Line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</row>
        <row r="157">
          <cell r="A157" t="str">
            <v>39 Year Straight-Line</v>
          </cell>
          <cell r="B157">
            <v>118343.52049289999</v>
          </cell>
          <cell r="C157">
            <v>236687.04098579998</v>
          </cell>
          <cell r="D157">
            <v>236687.04098579998</v>
          </cell>
          <cell r="E157">
            <v>236687.04098579998</v>
          </cell>
          <cell r="F157">
            <v>236687.04098579998</v>
          </cell>
          <cell r="G157">
            <v>236687.04098579998</v>
          </cell>
          <cell r="H157">
            <v>236687.04098579998</v>
          </cell>
          <cell r="I157">
            <v>236687.04098579998</v>
          </cell>
          <cell r="J157">
            <v>236687.04098579998</v>
          </cell>
          <cell r="K157">
            <v>236687.04098579998</v>
          </cell>
          <cell r="L157">
            <v>236687.04098579998</v>
          </cell>
          <cell r="M157">
            <v>236687.04098579998</v>
          </cell>
          <cell r="N157">
            <v>236687.04098579998</v>
          </cell>
          <cell r="O157">
            <v>236687.04098579998</v>
          </cell>
          <cell r="P157">
            <v>236687.04098579998</v>
          </cell>
          <cell r="Q157">
            <v>236687.04098579998</v>
          </cell>
          <cell r="R157">
            <v>236687.04098579998</v>
          </cell>
          <cell r="S157">
            <v>236687.04098579998</v>
          </cell>
          <cell r="T157">
            <v>236687.04098579998</v>
          </cell>
          <cell r="U157">
            <v>236687.04098579998</v>
          </cell>
          <cell r="V157">
            <v>236687.04098579998</v>
          </cell>
          <cell r="W157">
            <v>236687.04098579998</v>
          </cell>
          <cell r="X157">
            <v>236687.04098579998</v>
          </cell>
          <cell r="Y157">
            <v>236687.04098579998</v>
          </cell>
          <cell r="Z157">
            <v>236687.04098579998</v>
          </cell>
          <cell r="AA157">
            <v>236687.04098579998</v>
          </cell>
          <cell r="AB157">
            <v>236687.04098579998</v>
          </cell>
          <cell r="AC157">
            <v>236687.04098579998</v>
          </cell>
          <cell r="AD157">
            <v>236687.04098579998</v>
          </cell>
          <cell r="AE157">
            <v>236687.04098579998</v>
          </cell>
          <cell r="AF157">
            <v>236687.04098579998</v>
          </cell>
          <cell r="AG157">
            <v>236687.04098579998</v>
          </cell>
          <cell r="AH157">
            <v>236687.04098579998</v>
          </cell>
          <cell r="AI157">
            <v>236687.04098579998</v>
          </cell>
          <cell r="AJ157">
            <v>236687.04098579998</v>
          </cell>
          <cell r="AK157">
            <v>236687.04098579998</v>
          </cell>
          <cell r="AL157">
            <v>236687.04098579998</v>
          </cell>
          <cell r="AM157">
            <v>236687.04098579998</v>
          </cell>
          <cell r="AN157">
            <v>236687.04098579998</v>
          </cell>
          <cell r="AO157">
            <v>118343.52049289999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</row>
        <row r="158">
          <cell r="A158" t="str">
            <v>40 Year Straight-Line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</row>
        <row r="159">
          <cell r="A159" t="str">
            <v>Facility Depreciation</v>
          </cell>
          <cell r="B159">
            <v>22850084.488805398</v>
          </cell>
          <cell r="C159">
            <v>43996803.854385249</v>
          </cell>
          <cell r="D159">
            <v>40711309.559765145</v>
          </cell>
          <cell r="E159">
            <v>37680410.763990149</v>
          </cell>
          <cell r="F159">
            <v>34867736.681510948</v>
          </cell>
          <cell r="G159">
            <v>32273287.312327549</v>
          </cell>
          <cell r="H159">
            <v>29866753.668482199</v>
          </cell>
          <cell r="I159">
            <v>27648135.749974903</v>
          </cell>
          <cell r="J159">
            <v>27284427.894481897</v>
          </cell>
          <cell r="K159">
            <v>27278366.096890349</v>
          </cell>
          <cell r="L159">
            <v>27284427.894481897</v>
          </cell>
          <cell r="M159">
            <v>27278366.096890349</v>
          </cell>
          <cell r="N159">
            <v>27284427.894481897</v>
          </cell>
          <cell r="O159">
            <v>27278366.096890349</v>
          </cell>
          <cell r="P159">
            <v>27284427.894481897</v>
          </cell>
          <cell r="Q159">
            <v>27278366.096890349</v>
          </cell>
          <cell r="R159">
            <v>27284427.894481897</v>
          </cell>
          <cell r="S159">
            <v>27278366.096890349</v>
          </cell>
          <cell r="T159">
            <v>27284427.894481897</v>
          </cell>
          <cell r="U159">
            <v>27278366.096890349</v>
          </cell>
          <cell r="V159">
            <v>13760557.467733849</v>
          </cell>
          <cell r="W159">
            <v>236687.04098579998</v>
          </cell>
          <cell r="X159">
            <v>236687.04098579998</v>
          </cell>
          <cell r="Y159">
            <v>236687.04098579998</v>
          </cell>
          <cell r="Z159">
            <v>236687.04098579998</v>
          </cell>
          <cell r="AA159">
            <v>236687.04098579998</v>
          </cell>
          <cell r="AB159">
            <v>236687.04098579998</v>
          </cell>
          <cell r="AC159">
            <v>236687.04098579998</v>
          </cell>
          <cell r="AD159">
            <v>236687.04098579998</v>
          </cell>
          <cell r="AE159">
            <v>236687.04098579998</v>
          </cell>
          <cell r="AF159">
            <v>236687.04098579998</v>
          </cell>
          <cell r="AG159">
            <v>236687.04098579998</v>
          </cell>
          <cell r="AH159">
            <v>236687.04098579998</v>
          </cell>
          <cell r="AI159">
            <v>236687.04098579998</v>
          </cell>
          <cell r="AJ159">
            <v>236687.04098579998</v>
          </cell>
          <cell r="AK159">
            <v>236687.04098579998</v>
          </cell>
          <cell r="AL159">
            <v>236687.04098579998</v>
          </cell>
          <cell r="AM159">
            <v>236687.04098579998</v>
          </cell>
          <cell r="AN159">
            <v>236687.04098579998</v>
          </cell>
          <cell r="AO159">
            <v>118343.52049289999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</row>
        <row r="160">
          <cell r="A160" t="str">
            <v xml:space="preserve">Depreciation from Capital Expenditures </v>
          </cell>
          <cell r="B160">
            <v>98593.749999999985</v>
          </cell>
          <cell r="C160">
            <v>290858.13541666663</v>
          </cell>
          <cell r="D160">
            <v>473679.04713541665</v>
          </cell>
          <cell r="E160">
            <v>647924.64831380208</v>
          </cell>
          <cell r="F160">
            <v>814327.05618831376</v>
          </cell>
          <cell r="G160">
            <v>973636.69092635484</v>
          </cell>
          <cell r="H160">
            <v>1126491.2748661803</v>
          </cell>
          <cell r="I160">
            <v>1273544.4734045013</v>
          </cell>
          <cell r="J160">
            <v>1422696.5019062806</v>
          </cell>
          <cell r="K160">
            <v>1575551.0394539372</v>
          </cell>
          <cell r="L160">
            <v>1732253.2321069525</v>
          </cell>
          <cell r="M160">
            <v>1892846.6879096262</v>
          </cell>
          <cell r="N160">
            <v>2057481.2717740336</v>
          </cell>
          <cell r="O160">
            <v>2226205.4285683837</v>
          </cell>
          <cell r="P160">
            <v>2399173.9809492603</v>
          </cell>
          <cell r="Q160">
            <v>2576440.4554729913</v>
          </cell>
          <cell r="R160">
            <v>2758164.8835264826</v>
          </cell>
          <cell r="S160">
            <v>2944406.1306146439</v>
          </cell>
          <cell r="T160">
            <v>3135329.7005466772</v>
          </cell>
          <cell r="U160">
            <v>3331000.0680603436</v>
          </cell>
          <cell r="V160">
            <v>3472931.7780951858</v>
          </cell>
          <cell r="W160">
            <v>3559755.0725475652</v>
          </cell>
          <cell r="X160">
            <v>3648748.9493612535</v>
          </cell>
          <cell r="Y160">
            <v>3739967.6730952845</v>
          </cell>
          <cell r="Z160">
            <v>3833466.8649226674</v>
          </cell>
          <cell r="AA160">
            <v>3929303.5365457335</v>
          </cell>
          <cell r="AB160">
            <v>4027536.1249593766</v>
          </cell>
          <cell r="AC160">
            <v>4128224.5280833603</v>
          </cell>
          <cell r="AD160">
            <v>4231430.1412854437</v>
          </cell>
          <cell r="AE160">
            <v>4337215.8948175795</v>
          </cell>
          <cell r="AF160">
            <v>4445646.2921880204</v>
          </cell>
          <cell r="AG160">
            <v>4556787.4494927181</v>
          </cell>
          <cell r="AH160">
            <v>4670707.1357300356</v>
          </cell>
          <cell r="AI160">
            <v>4787474.8141232859</v>
          </cell>
          <cell r="AJ160">
            <v>4907161.68447637</v>
          </cell>
          <cell r="AK160">
            <v>5029840.7265882771</v>
          </cell>
          <cell r="AL160">
            <v>5155586.7447529845</v>
          </cell>
          <cell r="AM160">
            <v>5284476.4133718079</v>
          </cell>
          <cell r="AN160">
            <v>5416588.3237061035</v>
          </cell>
          <cell r="AO160">
            <v>5552003.0317987558</v>
          </cell>
          <cell r="AP160">
            <v>5690803.1075937236</v>
          </cell>
          <cell r="AQ160">
            <v>5833073.1852835668</v>
          </cell>
          <cell r="AR160">
            <v>5978900.0149156563</v>
          </cell>
          <cell r="AS160">
            <v>6128372.5152885458</v>
          </cell>
          <cell r="AT160">
            <v>68222888.369771406</v>
          </cell>
        </row>
        <row r="161">
          <cell r="A161" t="str">
            <v>Total Depreciation Expense</v>
          </cell>
          <cell r="B161">
            <v>22948678.238805398</v>
          </cell>
          <cell r="C161">
            <v>44287661.989801913</v>
          </cell>
          <cell r="D161">
            <v>41184988.606900565</v>
          </cell>
          <cell r="E161">
            <v>38328335.412303954</v>
          </cell>
          <cell r="F161">
            <v>35682063.737699263</v>
          </cell>
          <cell r="G161">
            <v>33246924.003253903</v>
          </cell>
          <cell r="H161">
            <v>30993244.943348378</v>
          </cell>
          <cell r="I161">
            <v>28921680.223379403</v>
          </cell>
          <cell r="J161">
            <v>28707124.396388177</v>
          </cell>
          <cell r="K161">
            <v>28853917.136344288</v>
          </cell>
          <cell r="L161">
            <v>29016681.126588851</v>
          </cell>
          <cell r="M161">
            <v>29171212.784799974</v>
          </cell>
          <cell r="N161">
            <v>29341909.166255932</v>
          </cell>
          <cell r="O161">
            <v>29504571.525458731</v>
          </cell>
          <cell r="P161">
            <v>29683601.875431158</v>
          </cell>
          <cell r="Q161">
            <v>29854806.55236334</v>
          </cell>
          <cell r="R161">
            <v>30042592.778008379</v>
          </cell>
          <cell r="S161">
            <v>30222772.227504991</v>
          </cell>
          <cell r="T161">
            <v>30419757.595028576</v>
          </cell>
          <cell r="U161">
            <v>30609366.164950691</v>
          </cell>
          <cell r="V161">
            <v>17233489.245829035</v>
          </cell>
          <cell r="W161">
            <v>3796442.1135333651</v>
          </cell>
          <cell r="X161">
            <v>3885435.9903470534</v>
          </cell>
          <cell r="Y161">
            <v>3976654.7140810844</v>
          </cell>
          <cell r="Z161">
            <v>4070153.9059084672</v>
          </cell>
          <cell r="AA161">
            <v>4165990.5775315333</v>
          </cell>
          <cell r="AB161">
            <v>4264223.165945177</v>
          </cell>
          <cell r="AC161">
            <v>4364911.5690691601</v>
          </cell>
          <cell r="AD161">
            <v>4468117.182271244</v>
          </cell>
          <cell r="AE161">
            <v>4573902.9358033799</v>
          </cell>
          <cell r="AF161">
            <v>4682333.3331738207</v>
          </cell>
          <cell r="AG161">
            <v>4793474.4904785184</v>
          </cell>
          <cell r="AH161">
            <v>4907394.1767158359</v>
          </cell>
          <cell r="AI161">
            <v>5024161.8551090863</v>
          </cell>
          <cell r="AJ161">
            <v>5143848.7254621703</v>
          </cell>
          <cell r="AK161">
            <v>5266527.7675740775</v>
          </cell>
          <cell r="AL161">
            <v>5392273.7857387848</v>
          </cell>
          <cell r="AM161">
            <v>5521163.4543576082</v>
          </cell>
          <cell r="AN161">
            <v>5653275.3646919038</v>
          </cell>
          <cell r="AO161">
            <v>5670346.5522916559</v>
          </cell>
          <cell r="AP161">
            <v>5690803.1075937236</v>
          </cell>
          <cell r="AQ161">
            <v>5833073.1852835668</v>
          </cell>
          <cell r="AR161">
            <v>5978900.0149156563</v>
          </cell>
          <cell r="AS161">
            <v>6128372.5152885458</v>
          </cell>
          <cell r="AT161">
            <v>68222888.369771406</v>
          </cell>
        </row>
        <row r="163">
          <cell r="A163" t="str">
            <v>FMV ANALYSIS</v>
          </cell>
        </row>
        <row r="164">
          <cell r="A164" t="str">
            <v>DISCOUNTED CASH FLOWS</v>
          </cell>
          <cell r="B164">
            <v>1</v>
          </cell>
          <cell r="C164">
            <v>2</v>
          </cell>
          <cell r="D164">
            <v>3</v>
          </cell>
          <cell r="E164">
            <v>4</v>
          </cell>
          <cell r="F164">
            <v>5</v>
          </cell>
          <cell r="G164">
            <v>6</v>
          </cell>
          <cell r="H164">
            <v>7</v>
          </cell>
          <cell r="I164">
            <v>8</v>
          </cell>
          <cell r="J164">
            <v>9</v>
          </cell>
          <cell r="K164">
            <v>10</v>
          </cell>
          <cell r="L164">
            <v>11</v>
          </cell>
          <cell r="M164">
            <v>12</v>
          </cell>
          <cell r="N164">
            <v>13</v>
          </cell>
          <cell r="O164">
            <v>14</v>
          </cell>
          <cell r="P164">
            <v>15</v>
          </cell>
          <cell r="Q164">
            <v>16</v>
          </cell>
          <cell r="R164">
            <v>17</v>
          </cell>
          <cell r="S164">
            <v>18</v>
          </cell>
          <cell r="T164">
            <v>19</v>
          </cell>
          <cell r="U164">
            <v>20</v>
          </cell>
          <cell r="V164">
            <v>21</v>
          </cell>
          <cell r="W164">
            <v>22</v>
          </cell>
          <cell r="X164">
            <v>23</v>
          </cell>
          <cell r="Y164">
            <v>24</v>
          </cell>
          <cell r="Z164">
            <v>25</v>
          </cell>
          <cell r="AA164">
            <v>26</v>
          </cell>
          <cell r="AB164">
            <v>27</v>
          </cell>
          <cell r="AC164">
            <v>28</v>
          </cell>
          <cell r="AD164">
            <v>29</v>
          </cell>
          <cell r="AE164">
            <v>30</v>
          </cell>
          <cell r="AF164">
            <v>31</v>
          </cell>
          <cell r="AG164">
            <v>32</v>
          </cell>
          <cell r="AH164">
            <v>33</v>
          </cell>
          <cell r="AI164">
            <v>34</v>
          </cell>
          <cell r="AJ164">
            <v>35</v>
          </cell>
          <cell r="AK164">
            <v>36</v>
          </cell>
          <cell r="AL164">
            <v>37</v>
          </cell>
          <cell r="AM164">
            <v>38</v>
          </cell>
          <cell r="AN164">
            <v>39</v>
          </cell>
          <cell r="AO164">
            <v>40</v>
          </cell>
          <cell r="AP164">
            <v>41</v>
          </cell>
          <cell r="AQ164">
            <v>42</v>
          </cell>
          <cell r="AR164">
            <v>43</v>
          </cell>
          <cell r="AS164">
            <v>44</v>
          </cell>
          <cell r="AT164">
            <v>45</v>
          </cell>
        </row>
        <row r="165">
          <cell r="B165">
            <v>2001</v>
          </cell>
          <cell r="C165">
            <v>2002</v>
          </cell>
          <cell r="D165">
            <v>2003</v>
          </cell>
          <cell r="E165">
            <v>2004</v>
          </cell>
          <cell r="F165">
            <v>2005</v>
          </cell>
          <cell r="G165">
            <v>2006</v>
          </cell>
          <cell r="H165">
            <v>2007</v>
          </cell>
          <cell r="I165">
            <v>2008</v>
          </cell>
          <cell r="J165">
            <v>2009</v>
          </cell>
          <cell r="K165">
            <v>2010</v>
          </cell>
          <cell r="L165">
            <v>2011</v>
          </cell>
          <cell r="M165">
            <v>2012</v>
          </cell>
          <cell r="N165">
            <v>2013</v>
          </cell>
          <cell r="O165">
            <v>2014</v>
          </cell>
          <cell r="P165">
            <v>2015</v>
          </cell>
          <cell r="Q165">
            <v>2016</v>
          </cell>
          <cell r="R165">
            <v>2017</v>
          </cell>
          <cell r="S165">
            <v>2018</v>
          </cell>
          <cell r="T165">
            <v>2019</v>
          </cell>
          <cell r="U165">
            <v>2020</v>
          </cell>
          <cell r="V165">
            <v>2021</v>
          </cell>
          <cell r="W165">
            <v>2022</v>
          </cell>
          <cell r="X165">
            <v>2023</v>
          </cell>
          <cell r="Y165">
            <v>2024</v>
          </cell>
          <cell r="Z165">
            <v>2025</v>
          </cell>
          <cell r="AA165">
            <v>2026</v>
          </cell>
          <cell r="AB165">
            <v>2027</v>
          </cell>
          <cell r="AC165">
            <v>2028</v>
          </cell>
          <cell r="AD165">
            <v>2029</v>
          </cell>
          <cell r="AE165">
            <v>2030</v>
          </cell>
          <cell r="AF165">
            <v>2031</v>
          </cell>
          <cell r="AG165">
            <v>2032</v>
          </cell>
          <cell r="AH165">
            <v>2033</v>
          </cell>
          <cell r="AI165">
            <v>2034</v>
          </cell>
          <cell r="AJ165">
            <v>2035</v>
          </cell>
          <cell r="AK165">
            <v>2036</v>
          </cell>
          <cell r="AL165">
            <v>2037</v>
          </cell>
          <cell r="AM165">
            <v>2038</v>
          </cell>
          <cell r="AN165">
            <v>2039</v>
          </cell>
          <cell r="AO165">
            <v>2040</v>
          </cell>
          <cell r="AP165">
            <v>2041</v>
          </cell>
          <cell r="AQ165">
            <v>2042</v>
          </cell>
          <cell r="AR165">
            <v>2043</v>
          </cell>
          <cell r="AS165">
            <v>2044</v>
          </cell>
          <cell r="AT165">
            <v>2045</v>
          </cell>
        </row>
        <row r="167">
          <cell r="A167" t="str">
            <v>Total Revenue</v>
          </cell>
          <cell r="B167">
            <v>263805209.99999997</v>
          </cell>
          <cell r="C167">
            <v>270400340.24999994</v>
          </cell>
          <cell r="D167">
            <v>277160348.75624996</v>
          </cell>
          <cell r="E167">
            <v>284089357.47515613</v>
          </cell>
          <cell r="F167">
            <v>291191591.41203499</v>
          </cell>
          <cell r="G167">
            <v>298471381.19733596</v>
          </cell>
          <cell r="H167">
            <v>305933165.72726929</v>
          </cell>
          <cell r="I167">
            <v>313581494.87045103</v>
          </cell>
          <cell r="J167">
            <v>321421032.24221224</v>
          </cell>
          <cell r="K167">
            <v>329456558.04826754</v>
          </cell>
          <cell r="L167">
            <v>337692971.99947417</v>
          </cell>
          <cell r="M167">
            <v>346135296.29946101</v>
          </cell>
          <cell r="N167">
            <v>354788678.70694751</v>
          </cell>
          <cell r="O167">
            <v>363658395.67462116</v>
          </cell>
          <cell r="P167">
            <v>372749855.56648672</v>
          </cell>
          <cell r="Q167">
            <v>328519241.47882754</v>
          </cell>
          <cell r="R167">
            <v>336732222.51579821</v>
          </cell>
          <cell r="S167">
            <v>345150528.07869303</v>
          </cell>
          <cell r="T167">
            <v>353779291.28066039</v>
          </cell>
          <cell r="U167">
            <v>362623773.56267685</v>
          </cell>
          <cell r="V167">
            <v>371689367.90174371</v>
          </cell>
          <cell r="W167">
            <v>380981602.09928733</v>
          </cell>
          <cell r="X167">
            <v>390506142.15176946</v>
          </cell>
          <cell r="Y167">
            <v>400268795.70556366</v>
          </cell>
          <cell r="Z167">
            <v>410275515.59820271</v>
          </cell>
          <cell r="AA167">
            <v>420532403.48815775</v>
          </cell>
          <cell r="AB167">
            <v>431045713.57536167</v>
          </cell>
          <cell r="AC167">
            <v>441821856.41474569</v>
          </cell>
          <cell r="AD167">
            <v>452867402.82511425</v>
          </cell>
          <cell r="AE167">
            <v>464189087.89574206</v>
          </cell>
          <cell r="AF167">
            <v>424090188.02931786</v>
          </cell>
          <cell r="AG167">
            <v>434692442.73005086</v>
          </cell>
          <cell r="AH167">
            <v>445559753.79830211</v>
          </cell>
          <cell r="AI167">
            <v>456698747.64325958</v>
          </cell>
          <cell r="AJ167">
            <v>468116216.33434105</v>
          </cell>
          <cell r="AK167">
            <v>479819121.7426995</v>
          </cell>
          <cell r="AL167">
            <v>491814599.78626692</v>
          </cell>
          <cell r="AM167">
            <v>504109964.78092355</v>
          </cell>
          <cell r="AN167">
            <v>516712713.90044659</v>
          </cell>
          <cell r="AO167">
            <v>529630531.74795771</v>
          </cell>
          <cell r="AP167">
            <v>476686281.15837097</v>
          </cell>
          <cell r="AQ167">
            <v>488603438.18733019</v>
          </cell>
          <cell r="AR167">
            <v>500818524.14201343</v>
          </cell>
          <cell r="AS167">
            <v>513338987.24556369</v>
          </cell>
          <cell r="AT167">
            <v>526172461.9267028</v>
          </cell>
        </row>
        <row r="169">
          <cell r="A169" t="str">
            <v>Operation Cost</v>
          </cell>
          <cell r="B169">
            <v>215306359.36126748</v>
          </cell>
          <cell r="C169">
            <v>210207182.38065073</v>
          </cell>
          <cell r="D169">
            <v>209796698.80314776</v>
          </cell>
          <cell r="E169">
            <v>215027998.23539683</v>
          </cell>
          <cell r="F169">
            <v>220390080.1534521</v>
          </cell>
          <cell r="G169">
            <v>225886214.11945876</v>
          </cell>
          <cell r="H169">
            <v>231519751.43461561</v>
          </cell>
          <cell r="I169">
            <v>237294127.18265134</v>
          </cell>
          <cell r="J169">
            <v>243212862.32438797</v>
          </cell>
          <cell r="K169">
            <v>249279565.84466803</v>
          </cell>
          <cell r="L169">
            <v>255497936.95295513</v>
          </cell>
          <cell r="M169">
            <v>261871767.33894935</v>
          </cell>
          <cell r="N169">
            <v>268404943.48459345</v>
          </cell>
          <cell r="O169">
            <v>275101449.03387862</v>
          </cell>
          <cell r="P169">
            <v>281965367.22189593</v>
          </cell>
          <cell r="Q169">
            <v>249724578.29574034</v>
          </cell>
          <cell r="R169">
            <v>255954074.7153042</v>
          </cell>
          <cell r="S169">
            <v>262339308.54535717</v>
          </cell>
          <cell r="T169">
            <v>268884173.22116143</v>
          </cell>
          <cell r="U169">
            <v>275592659.51386082</v>
          </cell>
          <cell r="V169">
            <v>282468857.96387768</v>
          </cell>
          <cell r="W169">
            <v>289516961.37514496</v>
          </cell>
          <cell r="X169">
            <v>296741267.37169391</v>
          </cell>
          <cell r="Y169">
            <v>304146181.01815659</v>
          </cell>
          <cell r="Z169">
            <v>311736217.50578094</v>
          </cell>
          <cell r="AA169">
            <v>319516004.90559578</v>
          </cell>
          <cell r="AB169">
            <v>327490286.99040598</v>
          </cell>
          <cell r="AC169">
            <v>335663926.1273365</v>
          </cell>
          <cell r="AD169">
            <v>344041906.24269027</v>
          </cell>
          <cell r="AE169">
            <v>352629335.86092788</v>
          </cell>
          <cell r="AF169">
            <v>323508917.47424167</v>
          </cell>
          <cell r="AG169">
            <v>331583022.37326807</v>
          </cell>
          <cell r="AH169">
            <v>339858979.89477015</v>
          </cell>
          <cell r="AI169">
            <v>348341836.35430968</v>
          </cell>
          <cell r="AJ169">
            <v>357036764.2253378</v>
          </cell>
          <cell r="AK169">
            <v>365949065.29314154</v>
          </cell>
          <cell r="AL169">
            <v>375084173.88764048</v>
          </cell>
          <cell r="AM169">
            <v>384447660.19700176</v>
          </cell>
          <cell r="AN169">
            <v>394045233.66409719</v>
          </cell>
          <cell r="AO169">
            <v>403882746.46787</v>
          </cell>
          <cell r="AP169">
            <v>365422147.76751161</v>
          </cell>
          <cell r="AQ169">
            <v>374544083.42386973</v>
          </cell>
          <cell r="AR169">
            <v>383894067.47163683</v>
          </cell>
          <cell r="AS169">
            <v>393477801.12059808</v>
          </cell>
          <cell r="AT169">
            <v>403301128.1107834</v>
          </cell>
        </row>
        <row r="170">
          <cell r="A170" t="str">
            <v>Total Expenses</v>
          </cell>
          <cell r="B170">
            <v>215306359.36126748</v>
          </cell>
          <cell r="C170">
            <v>210207182.38065073</v>
          </cell>
          <cell r="D170">
            <v>209796698.80314776</v>
          </cell>
          <cell r="E170">
            <v>215027998.23539683</v>
          </cell>
          <cell r="F170">
            <v>220390080.1534521</v>
          </cell>
          <cell r="G170">
            <v>225886214.11945876</v>
          </cell>
          <cell r="H170">
            <v>231519751.43461561</v>
          </cell>
          <cell r="I170">
            <v>237294127.18265134</v>
          </cell>
          <cell r="J170">
            <v>243212862.32438797</v>
          </cell>
          <cell r="K170">
            <v>249279565.84466803</v>
          </cell>
          <cell r="L170">
            <v>255497936.95295513</v>
          </cell>
          <cell r="M170">
            <v>261871767.33894935</v>
          </cell>
          <cell r="N170">
            <v>268404943.48459345</v>
          </cell>
          <cell r="O170">
            <v>275101449.03387862</v>
          </cell>
          <cell r="P170">
            <v>281965367.22189593</v>
          </cell>
          <cell r="Q170">
            <v>249724578.29574034</v>
          </cell>
          <cell r="R170">
            <v>255954074.7153042</v>
          </cell>
          <cell r="S170">
            <v>262339308.54535717</v>
          </cell>
          <cell r="T170">
            <v>268884173.22116143</v>
          </cell>
          <cell r="U170">
            <v>275592659.51386082</v>
          </cell>
          <cell r="V170">
            <v>282468857.96387768</v>
          </cell>
          <cell r="W170">
            <v>289516961.37514496</v>
          </cell>
          <cell r="X170">
            <v>296741267.37169391</v>
          </cell>
          <cell r="Y170">
            <v>304146181.01815659</v>
          </cell>
          <cell r="Z170">
            <v>311736217.50578094</v>
          </cell>
          <cell r="AA170">
            <v>319516004.90559578</v>
          </cell>
          <cell r="AB170">
            <v>327490286.99040598</v>
          </cell>
          <cell r="AC170">
            <v>335663926.1273365</v>
          </cell>
          <cell r="AD170">
            <v>344041906.24269027</v>
          </cell>
          <cell r="AE170">
            <v>352629335.86092788</v>
          </cell>
          <cell r="AF170">
            <v>323508917.47424167</v>
          </cell>
          <cell r="AG170">
            <v>331583022.37326807</v>
          </cell>
          <cell r="AH170">
            <v>339858979.89477015</v>
          </cell>
          <cell r="AI170">
            <v>348341836.35430968</v>
          </cell>
          <cell r="AJ170">
            <v>357036764.2253378</v>
          </cell>
          <cell r="AK170">
            <v>365949065.29314154</v>
          </cell>
          <cell r="AL170">
            <v>375084173.88764048</v>
          </cell>
          <cell r="AM170">
            <v>384447660.19700176</v>
          </cell>
          <cell r="AN170">
            <v>394045233.66409719</v>
          </cell>
          <cell r="AO170">
            <v>403882746.46787</v>
          </cell>
          <cell r="AP170">
            <v>365422147.76751161</v>
          </cell>
          <cell r="AQ170">
            <v>374544083.42386973</v>
          </cell>
          <cell r="AR170">
            <v>383894067.47163683</v>
          </cell>
          <cell r="AS170">
            <v>393477801.12059808</v>
          </cell>
          <cell r="AT170">
            <v>403301128.1107834</v>
          </cell>
        </row>
        <row r="172">
          <cell r="A172" t="str">
            <v>EBITDA</v>
          </cell>
          <cell r="B172">
            <v>48498850.638732493</v>
          </cell>
          <cell r="C172">
            <v>60193157.869349211</v>
          </cell>
          <cell r="D172">
            <v>67363649.953102201</v>
          </cell>
          <cell r="E172">
            <v>69061359.239759296</v>
          </cell>
          <cell r="F172">
            <v>70801511.25858289</v>
          </cell>
          <cell r="G172">
            <v>72585167.077877194</v>
          </cell>
          <cell r="H172">
            <v>74413414.29265368</v>
          </cell>
          <cell r="I172">
            <v>76287367.687799692</v>
          </cell>
          <cell r="J172">
            <v>78208169.917824268</v>
          </cell>
          <cell r="K172">
            <v>80176992.203599513</v>
          </cell>
          <cell r="L172">
            <v>82195035.046519041</v>
          </cell>
          <cell r="M172">
            <v>84263528.960511655</v>
          </cell>
          <cell r="N172">
            <v>86383735.222354054</v>
          </cell>
          <cell r="O172">
            <v>88556946.64074254</v>
          </cell>
          <cell r="P172">
            <v>90784488.344590783</v>
          </cell>
          <cell r="Q172">
            <v>78794663.1830872</v>
          </cell>
          <cell r="R172">
            <v>80778147.800494015</v>
          </cell>
          <cell r="S172">
            <v>82811219.533335865</v>
          </cell>
          <cell r="T172">
            <v>84895118.059498966</v>
          </cell>
          <cell r="U172">
            <v>87031114.048816025</v>
          </cell>
          <cell r="V172">
            <v>89220509.937866032</v>
          </cell>
          <cell r="W172">
            <v>91464640.724142373</v>
          </cell>
          <cell r="X172">
            <v>93764874.78007555</v>
          </cell>
          <cell r="Y172">
            <v>96122614.687407076</v>
          </cell>
          <cell r="Z172">
            <v>98539298.09242177</v>
          </cell>
          <cell r="AA172">
            <v>101016398.58256197</v>
          </cell>
          <cell r="AB172">
            <v>103555426.58495569</v>
          </cell>
          <cell r="AC172">
            <v>106157930.28740919</v>
          </cell>
          <cell r="AD172">
            <v>108825496.58242399</v>
          </cell>
          <cell r="AE172">
            <v>111559752.03481418</v>
          </cell>
          <cell r="AF172">
            <v>100581270.55507618</v>
          </cell>
          <cell r="AG172">
            <v>103109420.35678279</v>
          </cell>
          <cell r="AH172">
            <v>105700773.90353197</v>
          </cell>
          <cell r="AI172">
            <v>108356911.28894991</v>
          </cell>
          <cell r="AJ172">
            <v>111079452.10900325</v>
          </cell>
          <cell r="AK172">
            <v>113870056.44955796</v>
          </cell>
          <cell r="AL172">
            <v>116730425.89862645</v>
          </cell>
          <cell r="AM172">
            <v>119662304.58392179</v>
          </cell>
          <cell r="AN172">
            <v>122667480.2363494</v>
          </cell>
          <cell r="AO172">
            <v>125747785.28008771</v>
          </cell>
          <cell r="AP172">
            <v>111264133.39085937</v>
          </cell>
          <cell r="AQ172">
            <v>114059354.76346046</v>
          </cell>
          <cell r="AR172">
            <v>116924456.6703766</v>
          </cell>
          <cell r="AS172">
            <v>119861186.12496561</v>
          </cell>
          <cell r="AT172">
            <v>122871333.8159194</v>
          </cell>
        </row>
        <row r="173">
          <cell r="C173">
            <v>0.24112545094578652</v>
          </cell>
          <cell r="D173">
            <v>0.11912470349730997</v>
          </cell>
          <cell r="E173">
            <v>2.5202157065999486E-2</v>
          </cell>
          <cell r="F173">
            <v>2.5197187515269448E-2</v>
          </cell>
          <cell r="G173">
            <v>2.5192341061478052E-2</v>
          </cell>
          <cell r="H173">
            <v>2.5187614610226783E-2</v>
          </cell>
          <cell r="I173">
            <v>2.5183005147111137E-2</v>
          </cell>
          <cell r="J173">
            <v>2.5178509735521493E-2</v>
          </cell>
          <cell r="K173">
            <v>2.5174125514558776E-2</v>
          </cell>
          <cell r="L173">
            <v>2.516984969696745E-2</v>
          </cell>
          <cell r="M173">
            <v>2.5165679567165311E-2</v>
          </cell>
          <cell r="N173">
            <v>2.5161612479296824E-2</v>
          </cell>
          <cell r="O173">
            <v>2.5157645855375277E-2</v>
          </cell>
          <cell r="P173">
            <v>2.5153777183453796E-2</v>
          </cell>
          <cell r="Q173">
            <v>-0.13206909440293135</v>
          </cell>
          <cell r="R173">
            <v>2.517282944401944E-2</v>
          </cell>
          <cell r="S173">
            <v>2.5168585665805709E-2</v>
          </cell>
          <cell r="T173">
            <v>2.5164446773111804E-2</v>
          </cell>
          <cell r="U173">
            <v>2.5160410140663725E-2</v>
          </cell>
          <cell r="V173">
            <v>2.5156473210511399E-2</v>
          </cell>
          <cell r="W173">
            <v>2.5152633490205023E-2</v>
          </cell>
          <cell r="X173">
            <v>2.5148888551048909E-2</v>
          </cell>
          <cell r="Y173">
            <v>2.5145236026407281E-2</v>
          </cell>
          <cell r="Z173">
            <v>2.5141673610042714E-2</v>
          </cell>
          <cell r="AA173">
            <v>2.5138199054522303E-2</v>
          </cell>
          <cell r="AB173">
            <v>2.5134810169643362E-2</v>
          </cell>
          <cell r="AC173">
            <v>2.5131504820932182E-2</v>
          </cell>
          <cell r="AD173">
            <v>2.5128280928167213E-2</v>
          </cell>
          <cell r="AE173">
            <v>2.5125136463946873E-2</v>
          </cell>
          <cell r="AF173">
            <v>-9.8408980653811096E-2</v>
          </cell>
          <cell r="AG173">
            <v>2.5135393376466197E-2</v>
          </cell>
          <cell r="AH173">
            <v>2.5132073653236331E-2</v>
          </cell>
          <cell r="AI173">
            <v>2.5128835743833511E-2</v>
          </cell>
          <cell r="AJ173">
            <v>2.5125677611770314E-2</v>
          </cell>
          <cell r="AK173">
            <v>2.5122597272232428E-2</v>
          </cell>
          <cell r="AL173">
            <v>2.5119592790713741E-2</v>
          </cell>
          <cell r="AM173">
            <v>2.5116662281704505E-2</v>
          </cell>
          <cell r="AN173">
            <v>2.511380390739526E-2</v>
          </cell>
          <cell r="AO173">
            <v>2.5111015876443599E-2</v>
          </cell>
          <cell r="AP173">
            <v>-0.11518017479964193</v>
          </cell>
          <cell r="AQ173">
            <v>2.5122393779689611E-2</v>
          </cell>
          <cell r="AR173">
            <v>2.5119394308847909E-2</v>
          </cell>
          <cell r="AS173">
            <v>2.5116468685999482E-2</v>
          </cell>
          <cell r="AT173">
            <v>2.5113615076489015E-2</v>
          </cell>
        </row>
        <row r="174">
          <cell r="A174" t="str">
            <v>Depreciation</v>
          </cell>
          <cell r="B174">
            <v>22850084.488805398</v>
          </cell>
          <cell r="C174">
            <v>43996803.854385249</v>
          </cell>
          <cell r="D174">
            <v>40711309.559765145</v>
          </cell>
          <cell r="E174">
            <v>37680410.763990149</v>
          </cell>
          <cell r="F174">
            <v>34867736.681510948</v>
          </cell>
          <cell r="G174">
            <v>32273287.312327549</v>
          </cell>
          <cell r="H174">
            <v>29866753.668482199</v>
          </cell>
          <cell r="I174">
            <v>27648135.749974903</v>
          </cell>
          <cell r="J174">
            <v>27284427.894481897</v>
          </cell>
          <cell r="K174">
            <v>27278366.096890349</v>
          </cell>
          <cell r="L174">
            <v>27284427.894481897</v>
          </cell>
          <cell r="M174">
            <v>27278366.096890349</v>
          </cell>
          <cell r="N174">
            <v>27284427.894481897</v>
          </cell>
          <cell r="O174">
            <v>27278366.096890349</v>
          </cell>
          <cell r="P174">
            <v>27284427.894481897</v>
          </cell>
          <cell r="Q174">
            <v>27278366.096890349</v>
          </cell>
          <cell r="R174">
            <v>27284427.894481897</v>
          </cell>
          <cell r="S174">
            <v>27278366.096890349</v>
          </cell>
          <cell r="T174">
            <v>27284427.894481897</v>
          </cell>
          <cell r="U174">
            <v>27278366.096890349</v>
          </cell>
          <cell r="V174">
            <v>13760557.467733849</v>
          </cell>
          <cell r="W174">
            <v>236687.04098579998</v>
          </cell>
          <cell r="X174">
            <v>236687.04098579998</v>
          </cell>
          <cell r="Y174">
            <v>236687.04098579998</v>
          </cell>
          <cell r="Z174">
            <v>236687.04098579998</v>
          </cell>
          <cell r="AA174">
            <v>236687.04098579998</v>
          </cell>
          <cell r="AB174">
            <v>236687.04098579998</v>
          </cell>
          <cell r="AC174">
            <v>236687.04098579998</v>
          </cell>
          <cell r="AD174">
            <v>236687.04098579998</v>
          </cell>
          <cell r="AE174">
            <v>236687.04098579998</v>
          </cell>
          <cell r="AF174">
            <v>236687.04098579998</v>
          </cell>
          <cell r="AG174">
            <v>236687.04098579998</v>
          </cell>
          <cell r="AH174">
            <v>236687.04098579998</v>
          </cell>
          <cell r="AI174">
            <v>236687.04098579998</v>
          </cell>
          <cell r="AJ174">
            <v>236687.04098579998</v>
          </cell>
          <cell r="AK174">
            <v>236687.04098579998</v>
          </cell>
          <cell r="AL174">
            <v>236687.04098579998</v>
          </cell>
          <cell r="AM174">
            <v>236687.04098579998</v>
          </cell>
          <cell r="AN174">
            <v>236687.04098579998</v>
          </cell>
          <cell r="AO174">
            <v>118343.52049289999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</row>
        <row r="175">
          <cell r="A175" t="str">
            <v>Depreciation from Capital Expenditures</v>
          </cell>
          <cell r="B175">
            <v>98593.749999999985</v>
          </cell>
          <cell r="C175">
            <v>290858.13541666663</v>
          </cell>
          <cell r="D175">
            <v>473679.04713541665</v>
          </cell>
          <cell r="E175">
            <v>647924.64831380208</v>
          </cell>
          <cell r="F175">
            <v>814327.05618831376</v>
          </cell>
          <cell r="G175">
            <v>973636.69092635484</v>
          </cell>
          <cell r="H175">
            <v>1126491.2748661803</v>
          </cell>
          <cell r="I175">
            <v>1273544.4734045013</v>
          </cell>
          <cell r="J175">
            <v>1422696.5019062806</v>
          </cell>
          <cell r="K175">
            <v>1575551.0394539372</v>
          </cell>
          <cell r="L175">
            <v>1732253.2321069525</v>
          </cell>
          <cell r="M175">
            <v>1892846.6879096262</v>
          </cell>
          <cell r="N175">
            <v>2057481.2717740336</v>
          </cell>
          <cell r="O175">
            <v>2226205.4285683837</v>
          </cell>
          <cell r="P175">
            <v>2399173.9809492603</v>
          </cell>
          <cell r="Q175">
            <v>2576440.4554729913</v>
          </cell>
          <cell r="R175">
            <v>2758164.8835264826</v>
          </cell>
          <cell r="S175">
            <v>2944406.1306146439</v>
          </cell>
          <cell r="T175">
            <v>3135329.7005466772</v>
          </cell>
          <cell r="U175">
            <v>3331000.0680603436</v>
          </cell>
          <cell r="V175">
            <v>3472931.7780951858</v>
          </cell>
          <cell r="W175">
            <v>3559755.0725475652</v>
          </cell>
          <cell r="X175">
            <v>3648748.9493612535</v>
          </cell>
          <cell r="Y175">
            <v>3739967.6730952845</v>
          </cell>
          <cell r="Z175">
            <v>3833466.8649226674</v>
          </cell>
          <cell r="AA175">
            <v>3929303.5365457335</v>
          </cell>
          <cell r="AB175">
            <v>4027536.1249593766</v>
          </cell>
          <cell r="AC175">
            <v>4128224.5280833603</v>
          </cell>
          <cell r="AD175">
            <v>4231430.1412854437</v>
          </cell>
          <cell r="AE175">
            <v>4337215.8948175795</v>
          </cell>
          <cell r="AF175">
            <v>4445646.2921880204</v>
          </cell>
          <cell r="AG175">
            <v>4556787.4494927181</v>
          </cell>
          <cell r="AH175">
            <v>4670707.1357300356</v>
          </cell>
          <cell r="AI175">
            <v>4787474.8141232859</v>
          </cell>
          <cell r="AJ175">
            <v>4907161.68447637</v>
          </cell>
          <cell r="AK175">
            <v>5029840.7265882771</v>
          </cell>
          <cell r="AL175">
            <v>5155586.7447529845</v>
          </cell>
          <cell r="AM175">
            <v>5284476.4133718079</v>
          </cell>
          <cell r="AN175">
            <v>5416588.3237061035</v>
          </cell>
          <cell r="AO175">
            <v>5552003.0317987558</v>
          </cell>
          <cell r="AP175">
            <v>5690803.1075937236</v>
          </cell>
          <cell r="AQ175">
            <v>5833073.1852835668</v>
          </cell>
          <cell r="AR175">
            <v>5978900.0149156563</v>
          </cell>
          <cell r="AS175">
            <v>6128372.5152885458</v>
          </cell>
          <cell r="AT175">
            <v>68222888.369771406</v>
          </cell>
        </row>
        <row r="177">
          <cell r="A177" t="str">
            <v>Pretax Income</v>
          </cell>
          <cell r="B177">
            <v>25550172.399927095</v>
          </cell>
          <cell r="C177">
            <v>15905495.879547296</v>
          </cell>
          <cell r="D177">
            <v>26178661.34620164</v>
          </cell>
          <cell r="E177">
            <v>30733023.827455346</v>
          </cell>
          <cell r="F177">
            <v>35119447.520883627</v>
          </cell>
          <cell r="G177">
            <v>39338243.074623287</v>
          </cell>
          <cell r="H177">
            <v>43420169.349305302</v>
          </cell>
          <cell r="I177">
            <v>47365687.464420281</v>
          </cell>
          <cell r="J177">
            <v>49501045.521436088</v>
          </cell>
          <cell r="K177">
            <v>51323075.067255229</v>
          </cell>
          <cell r="L177">
            <v>53178353.91993019</v>
          </cell>
          <cell r="M177">
            <v>55092316.175711684</v>
          </cell>
          <cell r="N177">
            <v>57041826.056098126</v>
          </cell>
          <cell r="O177">
            <v>59052375.11528381</v>
          </cell>
          <cell r="P177">
            <v>61100886.469159625</v>
          </cell>
          <cell r="Q177">
            <v>48939856.630723864</v>
          </cell>
          <cell r="R177">
            <v>50735555.022485636</v>
          </cell>
          <cell r="S177">
            <v>52588447.305830874</v>
          </cell>
          <cell r="T177">
            <v>54475360.464470394</v>
          </cell>
          <cell r="U177">
            <v>56421747.883865334</v>
          </cell>
          <cell r="V177">
            <v>71987020.692037001</v>
          </cell>
          <cell r="W177">
            <v>87668198.61060901</v>
          </cell>
          <cell r="X177">
            <v>89879438.789728507</v>
          </cell>
          <cell r="Y177">
            <v>92145959.973325998</v>
          </cell>
          <cell r="Z177">
            <v>94469144.186513305</v>
          </cell>
          <cell r="AA177">
            <v>96850408.005030438</v>
          </cell>
          <cell r="AB177">
            <v>99291203.41901052</v>
          </cell>
          <cell r="AC177">
            <v>101793018.71834004</v>
          </cell>
          <cell r="AD177">
            <v>104357379.40015274</v>
          </cell>
          <cell r="AE177">
            <v>106985849.09901081</v>
          </cell>
          <cell r="AF177">
            <v>95898937.22190237</v>
          </cell>
          <cell r="AG177">
            <v>98315945.866304278</v>
          </cell>
          <cell r="AH177">
            <v>100793379.72681615</v>
          </cell>
          <cell r="AI177">
            <v>103332749.43384083</v>
          </cell>
          <cell r="AJ177">
            <v>105935603.38354108</v>
          </cell>
          <cell r="AK177">
            <v>108603528.68198389</v>
          </cell>
          <cell r="AL177">
            <v>111338152.11288767</v>
          </cell>
          <cell r="AM177">
            <v>114141141.1295642</v>
          </cell>
          <cell r="AN177">
            <v>117014204.87165751</v>
          </cell>
          <cell r="AO177">
            <v>120077438.72779606</v>
          </cell>
          <cell r="AP177">
            <v>105573330.28326564</v>
          </cell>
          <cell r="AQ177">
            <v>108226281.57817689</v>
          </cell>
          <cell r="AR177">
            <v>110945556.65546094</v>
          </cell>
          <cell r="AS177">
            <v>113732813.60967706</v>
          </cell>
          <cell r="AT177">
            <v>54648445.446147993</v>
          </cell>
        </row>
        <row r="178">
          <cell r="A178" t="str">
            <v>Income Taxes</v>
          </cell>
          <cell r="B178">
            <v>10354207.365070455</v>
          </cell>
          <cell r="C178">
            <v>6445702.2051865421</v>
          </cell>
          <cell r="D178">
            <v>10608902.510548215</v>
          </cell>
          <cell r="E178">
            <v>12454557.906076279</v>
          </cell>
          <cell r="F178">
            <v>14232156.107838091</v>
          </cell>
          <cell r="G178">
            <v>15941823.005991086</v>
          </cell>
          <cell r="H178">
            <v>17596023.628805973</v>
          </cell>
          <cell r="I178">
            <v>19194944.84495632</v>
          </cell>
          <cell r="J178">
            <v>20060298.697561976</v>
          </cell>
          <cell r="K178">
            <v>20798676.171005182</v>
          </cell>
          <cell r="L178">
            <v>21550527.92605171</v>
          </cell>
          <cell r="M178">
            <v>22326161.130207159</v>
          </cell>
          <cell r="N178">
            <v>23116200.009233765</v>
          </cell>
          <cell r="O178">
            <v>23930975.015468765</v>
          </cell>
          <cell r="P178">
            <v>24761134.241626937</v>
          </cell>
          <cell r="Q178">
            <v>19832876.899600845</v>
          </cell>
          <cell r="R178">
            <v>20560583.672862303</v>
          </cell>
          <cell r="S178">
            <v>21311468.27068796</v>
          </cell>
          <cell r="T178">
            <v>22076139.828226626</v>
          </cell>
          <cell r="U178">
            <v>22864913.329936426</v>
          </cell>
          <cell r="V178">
            <v>29172740.135447994</v>
          </cell>
          <cell r="W178">
            <v>35527537.486949302</v>
          </cell>
          <cell r="X178">
            <v>36423642.569537476</v>
          </cell>
          <cell r="Y178">
            <v>37342150.279190361</v>
          </cell>
          <cell r="Z178">
            <v>38283620.681584515</v>
          </cell>
          <cell r="AA178">
            <v>39248627.844038583</v>
          </cell>
          <cell r="AB178">
            <v>40237760.185554013</v>
          </cell>
          <cell r="AC178">
            <v>41251620.835607298</v>
          </cell>
          <cell r="AD178">
            <v>42290828.001911901</v>
          </cell>
          <cell r="AE178">
            <v>43356015.347374134</v>
          </cell>
          <cell r="AF178">
            <v>38863044.309175938</v>
          </cell>
          <cell r="AG178">
            <v>39842537.062319808</v>
          </cell>
          <cell r="AH178">
            <v>40846517.134292245</v>
          </cell>
          <cell r="AI178">
            <v>41875596.708063997</v>
          </cell>
          <cell r="AJ178">
            <v>42930403.271180019</v>
          </cell>
          <cell r="AK178">
            <v>44011579.99837397</v>
          </cell>
          <cell r="AL178">
            <v>45119786.143747725</v>
          </cell>
          <cell r="AM178">
            <v>46255697.442755893</v>
          </cell>
          <cell r="AN178">
            <v>47420006.524239205</v>
          </cell>
          <cell r="AO178">
            <v>48661382.044439353</v>
          </cell>
          <cell r="AP178">
            <v>42783592.097293399</v>
          </cell>
          <cell r="AQ178">
            <v>43858700.609556183</v>
          </cell>
          <cell r="AR178">
            <v>44960686.834625542</v>
          </cell>
          <cell r="AS178">
            <v>46090222.71532163</v>
          </cell>
          <cell r="AT178">
            <v>22146282.517051473</v>
          </cell>
        </row>
        <row r="180">
          <cell r="A180" t="str">
            <v>Net Income</v>
          </cell>
          <cell r="B180">
            <v>15195965.03485664</v>
          </cell>
          <cell r="C180">
            <v>9459793.674360754</v>
          </cell>
          <cell r="D180">
            <v>15569758.835653424</v>
          </cell>
          <cell r="E180">
            <v>18278465.921379067</v>
          </cell>
          <cell r="F180">
            <v>20887291.413045537</v>
          </cell>
          <cell r="G180">
            <v>23396420.0686322</v>
          </cell>
          <cell r="H180">
            <v>25824145.720499329</v>
          </cell>
          <cell r="I180">
            <v>28170742.619463962</v>
          </cell>
          <cell r="J180">
            <v>29440746.823874112</v>
          </cell>
          <cell r="K180">
            <v>30524398.896250047</v>
          </cell>
          <cell r="L180">
            <v>31627825.99387848</v>
          </cell>
          <cell r="M180">
            <v>32766155.045504525</v>
          </cell>
          <cell r="N180">
            <v>33925626.046864361</v>
          </cell>
          <cell r="O180">
            <v>35121400.099815041</v>
          </cell>
          <cell r="P180">
            <v>36339752.227532685</v>
          </cell>
          <cell r="Q180">
            <v>29106979.731123019</v>
          </cell>
          <cell r="R180">
            <v>30174971.349623334</v>
          </cell>
          <cell r="S180">
            <v>31276979.035142913</v>
          </cell>
          <cell r="T180">
            <v>32399220.636243768</v>
          </cell>
          <cell r="U180">
            <v>33556834.553928912</v>
          </cell>
          <cell r="V180">
            <v>42814280.556589007</v>
          </cell>
          <cell r="W180">
            <v>52140661.123659708</v>
          </cell>
          <cell r="X180">
            <v>53455796.220191032</v>
          </cell>
          <cell r="Y180">
            <v>54803809.694135636</v>
          </cell>
          <cell r="Z180">
            <v>56185523.50492879</v>
          </cell>
          <cell r="AA180">
            <v>57601780.160991855</v>
          </cell>
          <cell r="AB180">
            <v>59053443.233456507</v>
          </cell>
          <cell r="AC180">
            <v>60541397.882732742</v>
          </cell>
          <cell r="AD180">
            <v>62066551.398240842</v>
          </cell>
          <cell r="AE180">
            <v>63629833.751636676</v>
          </cell>
          <cell r="AF180">
            <v>57035892.912726432</v>
          </cell>
          <cell r="AG180">
            <v>58473408.803984471</v>
          </cell>
          <cell r="AH180">
            <v>59946862.592523903</v>
          </cell>
          <cell r="AI180">
            <v>61457152.725776829</v>
          </cell>
          <cell r="AJ180">
            <v>63005200.112361059</v>
          </cell>
          <cell r="AK180">
            <v>64591948.683609918</v>
          </cell>
          <cell r="AL180">
            <v>66218365.969139941</v>
          </cell>
          <cell r="AM180">
            <v>67885443.686808303</v>
          </cell>
          <cell r="AN180">
            <v>69594198.347418308</v>
          </cell>
          <cell r="AO180">
            <v>71416056.683356702</v>
          </cell>
          <cell r="AP180">
            <v>62789738.185972236</v>
          </cell>
          <cell r="AQ180">
            <v>64367580.968620703</v>
          </cell>
          <cell r="AR180">
            <v>65984869.820835397</v>
          </cell>
          <cell r="AS180">
            <v>67642590.894355431</v>
          </cell>
          <cell r="AT180">
            <v>32502162.92909652</v>
          </cell>
        </row>
        <row r="182">
          <cell r="A182" t="str">
            <v>Depreciation</v>
          </cell>
          <cell r="B182">
            <v>22850084.488805398</v>
          </cell>
          <cell r="C182">
            <v>43996803.854385249</v>
          </cell>
          <cell r="D182">
            <v>40711309.559765145</v>
          </cell>
          <cell r="E182">
            <v>37680410.763990149</v>
          </cell>
          <cell r="F182">
            <v>34867736.681510948</v>
          </cell>
          <cell r="G182">
            <v>32273287.312327549</v>
          </cell>
          <cell r="H182">
            <v>29866753.668482199</v>
          </cell>
          <cell r="I182">
            <v>27648135.749974903</v>
          </cell>
          <cell r="J182">
            <v>27284427.894481897</v>
          </cell>
          <cell r="K182">
            <v>27278366.096890349</v>
          </cell>
          <cell r="L182">
            <v>27284427.894481897</v>
          </cell>
          <cell r="M182">
            <v>27278366.096890349</v>
          </cell>
          <cell r="N182">
            <v>27284427.894481897</v>
          </cell>
          <cell r="O182">
            <v>27278366.096890349</v>
          </cell>
          <cell r="P182">
            <v>27284427.894481897</v>
          </cell>
          <cell r="Q182">
            <v>27278366.096890349</v>
          </cell>
          <cell r="R182">
            <v>27284427.894481897</v>
          </cell>
          <cell r="S182">
            <v>27278366.096890349</v>
          </cell>
          <cell r="T182">
            <v>27284427.894481897</v>
          </cell>
          <cell r="U182">
            <v>27278366.096890349</v>
          </cell>
          <cell r="V182">
            <v>13760557.467733849</v>
          </cell>
          <cell r="W182">
            <v>236687.04098579998</v>
          </cell>
          <cell r="X182">
            <v>236687.04098579998</v>
          </cell>
          <cell r="Y182">
            <v>236687.04098579998</v>
          </cell>
          <cell r="Z182">
            <v>236687.04098579998</v>
          </cell>
          <cell r="AA182">
            <v>236687.04098579998</v>
          </cell>
          <cell r="AB182">
            <v>236687.04098579998</v>
          </cell>
          <cell r="AC182">
            <v>236687.04098579998</v>
          </cell>
          <cell r="AD182">
            <v>236687.04098579998</v>
          </cell>
          <cell r="AE182">
            <v>236687.04098579998</v>
          </cell>
          <cell r="AF182">
            <v>236687.04098579998</v>
          </cell>
          <cell r="AG182">
            <v>236687.04098579998</v>
          </cell>
          <cell r="AH182">
            <v>236687.04098579998</v>
          </cell>
          <cell r="AI182">
            <v>236687.04098579998</v>
          </cell>
          <cell r="AJ182">
            <v>236687.04098579998</v>
          </cell>
          <cell r="AK182">
            <v>236687.04098579998</v>
          </cell>
          <cell r="AL182">
            <v>236687.04098579998</v>
          </cell>
          <cell r="AM182">
            <v>236687.04098579998</v>
          </cell>
          <cell r="AN182">
            <v>236687.04098579998</v>
          </cell>
          <cell r="AO182">
            <v>118343.52049289999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</row>
        <row r="183">
          <cell r="A183" t="str">
            <v>Capital Expenditures</v>
          </cell>
          <cell r="B183">
            <v>2629166.6666666665</v>
          </cell>
          <cell r="C183">
            <v>2694895.833333333</v>
          </cell>
          <cell r="D183">
            <v>2762268.2291666665</v>
          </cell>
          <cell r="E183">
            <v>2831324.934895833</v>
          </cell>
          <cell r="F183">
            <v>2902108.0582682285</v>
          </cell>
          <cell r="G183">
            <v>2974660.7597249341</v>
          </cell>
          <cell r="H183">
            <v>3049027.2787180571</v>
          </cell>
          <cell r="I183">
            <v>3125252.9606860084</v>
          </cell>
          <cell r="J183">
            <v>3203384.2847031583</v>
          </cell>
          <cell r="K183">
            <v>3283468.8918207372</v>
          </cell>
          <cell r="L183">
            <v>3365555.6141162552</v>
          </cell>
          <cell r="M183">
            <v>3449694.5044691614</v>
          </cell>
          <cell r="N183">
            <v>3535936.8670808901</v>
          </cell>
          <cell r="O183">
            <v>3624335.2887579119</v>
          </cell>
          <cell r="P183">
            <v>3714943.6709768595</v>
          </cell>
          <cell r="Q183">
            <v>3807817.2627512808</v>
          </cell>
          <cell r="R183">
            <v>3903012.6943200626</v>
          </cell>
          <cell r="S183">
            <v>4000588.0116780638</v>
          </cell>
          <cell r="T183">
            <v>4100602.711970015</v>
          </cell>
          <cell r="U183">
            <v>4203117.7797692651</v>
          </cell>
          <cell r="V183">
            <v>4308195.7242634967</v>
          </cell>
          <cell r="W183">
            <v>4415900.6173700839</v>
          </cell>
          <cell r="X183">
            <v>4526298.132804336</v>
          </cell>
          <cell r="Y183">
            <v>4639455.5861244444</v>
          </cell>
          <cell r="Z183">
            <v>4755441.9757775553</v>
          </cell>
          <cell r="AA183">
            <v>4874328.0251719933</v>
          </cell>
          <cell r="AB183">
            <v>4996186.2258012928</v>
          </cell>
          <cell r="AC183">
            <v>5121090.8814463243</v>
          </cell>
          <cell r="AD183">
            <v>5249118.1534824818</v>
          </cell>
          <cell r="AE183">
            <v>5380346.1073195431</v>
          </cell>
          <cell r="AF183">
            <v>5514854.7600025311</v>
          </cell>
          <cell r="AG183">
            <v>5652726.1290025935</v>
          </cell>
          <cell r="AH183">
            <v>5794044.2822276577</v>
          </cell>
          <cell r="AI183">
            <v>5938895.3892833488</v>
          </cell>
          <cell r="AJ183">
            <v>6087367.7740154322</v>
          </cell>
          <cell r="AK183">
            <v>6239551.9683658173</v>
          </cell>
          <cell r="AL183">
            <v>6395540.7675749622</v>
          </cell>
          <cell r="AM183">
            <v>6555429.2867643358</v>
          </cell>
          <cell r="AN183">
            <v>6719315.0189334434</v>
          </cell>
          <cell r="AO183">
            <v>6887297.8944067787</v>
          </cell>
          <cell r="AP183">
            <v>7059480.3417669479</v>
          </cell>
          <cell r="AQ183">
            <v>7235967.350311121</v>
          </cell>
          <cell r="AR183">
            <v>7416866.5340688983</v>
          </cell>
          <cell r="AS183">
            <v>7602288.1974206204</v>
          </cell>
          <cell r="AT183">
            <v>7792345.4023561347</v>
          </cell>
        </row>
        <row r="184">
          <cell r="A184" t="str">
            <v>Depreciation from Capital Expenditures</v>
          </cell>
          <cell r="B184">
            <v>98593.749999999985</v>
          </cell>
          <cell r="C184">
            <v>290858.13541666663</v>
          </cell>
          <cell r="D184">
            <v>473679.04713541665</v>
          </cell>
          <cell r="E184">
            <v>647924.64831380208</v>
          </cell>
          <cell r="F184">
            <v>814327.05618831376</v>
          </cell>
          <cell r="G184">
            <v>973636.69092635484</v>
          </cell>
          <cell r="H184">
            <v>1126491.2748661803</v>
          </cell>
          <cell r="I184">
            <v>1273544.4734045013</v>
          </cell>
          <cell r="J184">
            <v>1422696.5019062806</v>
          </cell>
          <cell r="K184">
            <v>1575551.0394539372</v>
          </cell>
          <cell r="L184">
            <v>1732253.2321069525</v>
          </cell>
          <cell r="M184">
            <v>1892846.6879096262</v>
          </cell>
          <cell r="N184">
            <v>2057481.2717740336</v>
          </cell>
          <cell r="O184">
            <v>2226205.4285683837</v>
          </cell>
          <cell r="P184">
            <v>2399173.9809492603</v>
          </cell>
          <cell r="Q184">
            <v>2576440.4554729913</v>
          </cell>
          <cell r="R184">
            <v>2758164.8835264826</v>
          </cell>
          <cell r="S184">
            <v>2944406.1306146439</v>
          </cell>
          <cell r="T184">
            <v>3135329.7005466772</v>
          </cell>
          <cell r="U184">
            <v>3331000.0680603436</v>
          </cell>
          <cell r="V184">
            <v>3472931.7780951858</v>
          </cell>
          <cell r="W184">
            <v>3559755.0725475652</v>
          </cell>
          <cell r="X184">
            <v>3648748.9493612535</v>
          </cell>
          <cell r="Y184">
            <v>3739967.6730952845</v>
          </cell>
          <cell r="Z184">
            <v>3833466.8649226674</v>
          </cell>
          <cell r="AA184">
            <v>3929303.5365457335</v>
          </cell>
          <cell r="AB184">
            <v>4027536.1249593766</v>
          </cell>
          <cell r="AC184">
            <v>4128224.5280833603</v>
          </cell>
          <cell r="AD184">
            <v>4231430.1412854437</v>
          </cell>
          <cell r="AE184">
            <v>4337215.8948175795</v>
          </cell>
          <cell r="AF184">
            <v>4445646.2921880204</v>
          </cell>
          <cell r="AG184">
            <v>4556787.4494927181</v>
          </cell>
          <cell r="AH184">
            <v>4670707.1357300356</v>
          </cell>
          <cell r="AI184">
            <v>4787474.8141232859</v>
          </cell>
          <cell r="AJ184">
            <v>4907161.68447637</v>
          </cell>
          <cell r="AK184">
            <v>5029840.7265882771</v>
          </cell>
          <cell r="AL184">
            <v>5155586.7447529845</v>
          </cell>
          <cell r="AM184">
            <v>5284476.4133718079</v>
          </cell>
          <cell r="AN184">
            <v>5416588.3237061035</v>
          </cell>
          <cell r="AO184">
            <v>5552003.0317987558</v>
          </cell>
          <cell r="AP184">
            <v>5690803.1075937236</v>
          </cell>
          <cell r="AQ184">
            <v>5833073.1852835668</v>
          </cell>
          <cell r="AR184">
            <v>5978900.0149156563</v>
          </cell>
          <cell r="AS184">
            <v>6128372.5152885458</v>
          </cell>
          <cell r="AT184">
            <v>68222888.369771406</v>
          </cell>
        </row>
        <row r="186">
          <cell r="A186" t="str">
            <v>Cash Flow</v>
          </cell>
          <cell r="B186">
            <v>35515476.606995374</v>
          </cell>
          <cell r="C186">
            <v>51052559.83082933</v>
          </cell>
          <cell r="D186">
            <v>53992479.213387325</v>
          </cell>
          <cell r="E186">
            <v>53775476.398787186</v>
          </cell>
          <cell r="F186">
            <v>53667247.092476569</v>
          </cell>
          <cell r="G186">
            <v>53668683.31216117</v>
          </cell>
          <cell r="H186">
            <v>53768363.385129653</v>
          </cell>
          <cell r="I186">
            <v>53967169.882157363</v>
          </cell>
          <cell r="J186">
            <v>54944486.935559139</v>
          </cell>
          <cell r="K186">
            <v>56094847.140773602</v>
          </cell>
          <cell r="L186">
            <v>57278951.506351084</v>
          </cell>
          <cell r="M186">
            <v>58487673.325835332</v>
          </cell>
          <cell r="N186">
            <v>59731598.3460394</v>
          </cell>
          <cell r="O186">
            <v>61001636.336515859</v>
          </cell>
          <cell r="P186">
            <v>62308410.43198698</v>
          </cell>
          <cell r="Q186">
            <v>55153969.020735078</v>
          </cell>
          <cell r="R186">
            <v>56314551.433311656</v>
          </cell>
          <cell r="S186">
            <v>57499163.250969842</v>
          </cell>
          <cell r="T186">
            <v>58718375.519302323</v>
          </cell>
          <cell r="U186">
            <v>59963082.939110339</v>
          </cell>
          <cell r="V186">
            <v>55739574.078154542</v>
          </cell>
          <cell r="W186">
            <v>51521202.619822986</v>
          </cell>
          <cell r="X186">
            <v>52814934.077733755</v>
          </cell>
          <cell r="Y186">
            <v>54141008.82209228</v>
          </cell>
          <cell r="Z186">
            <v>55500235.435059704</v>
          </cell>
          <cell r="AA186">
            <v>56893442.713351391</v>
          </cell>
          <cell r="AB186">
            <v>58321480.173600391</v>
          </cell>
          <cell r="AC186">
            <v>59785218.570355579</v>
          </cell>
          <cell r="AD186">
            <v>61285550.427029602</v>
          </cell>
          <cell r="AE186">
            <v>62823390.580120519</v>
          </cell>
          <cell r="AF186">
            <v>56203371.48589772</v>
          </cell>
          <cell r="AG186">
            <v>57614157.165460393</v>
          </cell>
          <cell r="AH186">
            <v>59060212.487012081</v>
          </cell>
          <cell r="AI186">
            <v>60542419.191602565</v>
          </cell>
          <cell r="AJ186">
            <v>62061681.063807793</v>
          </cell>
          <cell r="AK186">
            <v>63618924.482818179</v>
          </cell>
          <cell r="AL186">
            <v>65215098.987303764</v>
          </cell>
          <cell r="AM186">
            <v>66851177.854401566</v>
          </cell>
          <cell r="AN186">
            <v>68528158.693176761</v>
          </cell>
          <cell r="AO186">
            <v>70199105.341241568</v>
          </cell>
          <cell r="AP186">
            <v>61421060.951799013</v>
          </cell>
          <cell r="AQ186">
            <v>62964686.803593144</v>
          </cell>
          <cell r="AR186">
            <v>64546903.301682159</v>
          </cell>
          <cell r="AS186">
            <v>66168675.212223358</v>
          </cell>
          <cell r="AT186">
            <v>92932705.896511793</v>
          </cell>
        </row>
        <row r="187">
          <cell r="A187" t="str">
            <v>Present Value Factor</v>
          </cell>
          <cell r="B187">
            <v>0.95779999999999998</v>
          </cell>
          <cell r="C187">
            <v>0.87870000000000004</v>
          </cell>
          <cell r="D187">
            <v>0.80620000000000003</v>
          </cell>
          <cell r="E187">
            <v>0.73960000000000004</v>
          </cell>
          <cell r="F187">
            <v>0.67849999999999999</v>
          </cell>
          <cell r="G187">
            <v>0.62250000000000005</v>
          </cell>
          <cell r="H187">
            <v>0.57110000000000005</v>
          </cell>
          <cell r="I187">
            <v>0.52400000000000002</v>
          </cell>
          <cell r="J187">
            <v>0.48070000000000002</v>
          </cell>
          <cell r="K187">
            <v>0.441</v>
          </cell>
          <cell r="L187">
            <v>0.40460000000000002</v>
          </cell>
          <cell r="M187">
            <v>0.37119999999999997</v>
          </cell>
          <cell r="N187">
            <v>0.34050000000000002</v>
          </cell>
          <cell r="O187">
            <v>0.31240000000000001</v>
          </cell>
          <cell r="P187">
            <v>0.28660000000000002</v>
          </cell>
          <cell r="Q187">
            <v>0.26300000000000001</v>
          </cell>
          <cell r="R187">
            <v>0.2412</v>
          </cell>
          <cell r="S187">
            <v>0.2213</v>
          </cell>
          <cell r="T187">
            <v>0.2031</v>
          </cell>
          <cell r="U187">
            <v>0.18629999999999999</v>
          </cell>
          <cell r="V187">
            <v>0.1709</v>
          </cell>
          <cell r="W187">
            <v>0.15679999999999999</v>
          </cell>
          <cell r="X187">
            <v>0.14380000000000001</v>
          </cell>
          <cell r="Y187">
            <v>0.13200000000000001</v>
          </cell>
          <cell r="Z187">
            <v>0.1211</v>
          </cell>
          <cell r="AA187">
            <v>0.1111</v>
          </cell>
          <cell r="AB187">
            <v>0.1019</v>
          </cell>
          <cell r="AC187">
            <v>9.35E-2</v>
          </cell>
          <cell r="AD187">
            <v>8.5800000000000001E-2</v>
          </cell>
          <cell r="AE187">
            <v>7.8700000000000006E-2</v>
          </cell>
          <cell r="AF187">
            <v>7.22E-2</v>
          </cell>
          <cell r="AG187">
            <v>6.6199999999999995E-2</v>
          </cell>
          <cell r="AH187">
            <v>6.08E-2</v>
          </cell>
          <cell r="AI187">
            <v>5.57E-2</v>
          </cell>
          <cell r="AJ187">
            <v>5.11E-2</v>
          </cell>
          <cell r="AK187">
            <v>4.6899999999999997E-2</v>
          </cell>
          <cell r="AL187">
            <v>4.2999999999999997E-2</v>
          </cell>
          <cell r="AM187">
            <v>3.95E-2</v>
          </cell>
          <cell r="AN187">
            <v>3.6200000000000003E-2</v>
          </cell>
          <cell r="AO187">
            <v>3.32E-2</v>
          </cell>
          <cell r="AP187">
            <v>3.0499999999999999E-2</v>
          </cell>
          <cell r="AQ187">
            <v>2.8000000000000001E-2</v>
          </cell>
          <cell r="AR187">
            <v>2.5700000000000001E-2</v>
          </cell>
          <cell r="AS187">
            <v>2.35E-2</v>
          </cell>
          <cell r="AT187">
            <v>2.1600000000000001E-2</v>
          </cell>
        </row>
        <row r="188">
          <cell r="A188" t="str">
            <v>Present Value Cash Flow</v>
          </cell>
          <cell r="B188">
            <v>34016723.494180165</v>
          </cell>
          <cell r="C188">
            <v>44859884.323349737</v>
          </cell>
          <cell r="D188">
            <v>43528736.74183286</v>
          </cell>
          <cell r="E188">
            <v>39772342.344543003</v>
          </cell>
          <cell r="F188">
            <v>36413227.15224535</v>
          </cell>
          <cell r="G188">
            <v>33408755.361820333</v>
          </cell>
          <cell r="H188">
            <v>30707112.329247549</v>
          </cell>
          <cell r="I188">
            <v>28278797.018250458</v>
          </cell>
          <cell r="J188">
            <v>26411814.869923279</v>
          </cell>
          <cell r="K188">
            <v>24737827.589081157</v>
          </cell>
          <cell r="L188">
            <v>23175063.77946965</v>
          </cell>
          <cell r="M188">
            <v>21710624.338550072</v>
          </cell>
          <cell r="N188">
            <v>20338609.236826416</v>
          </cell>
          <cell r="O188">
            <v>19056911.191527557</v>
          </cell>
          <cell r="P188">
            <v>17857590.429807469</v>
          </cell>
          <cell r="Q188">
            <v>14505493.852453327</v>
          </cell>
          <cell r="R188">
            <v>13583069.805714771</v>
          </cell>
          <cell r="S188">
            <v>12724564.827439627</v>
          </cell>
          <cell r="T188">
            <v>11925702.067970302</v>
          </cell>
          <cell r="U188">
            <v>11171122.351556256</v>
          </cell>
          <cell r="V188">
            <v>9525893.2099566106</v>
          </cell>
          <cell r="W188">
            <v>8078524.5707882438</v>
          </cell>
          <cell r="X188">
            <v>7594787.5203781147</v>
          </cell>
          <cell r="Y188">
            <v>7146613.1645161817</v>
          </cell>
          <cell r="Z188">
            <v>6721078.5111857299</v>
          </cell>
          <cell r="AA188">
            <v>6320861.4854533402</v>
          </cell>
          <cell r="AB188">
            <v>5942958.8296898799</v>
          </cell>
          <cell r="AC188">
            <v>5589917.9363282463</v>
          </cell>
          <cell r="AD188">
            <v>5258300.2266391404</v>
          </cell>
          <cell r="AE188">
            <v>4944200.8386554848</v>
          </cell>
          <cell r="AF188">
            <v>4057883.4212818155</v>
          </cell>
          <cell r="AG188">
            <v>3814057.2043534778</v>
          </cell>
          <cell r="AH188">
            <v>3590860.9192103343</v>
          </cell>
          <cell r="AI188">
            <v>3372212.7489722627</v>
          </cell>
          <cell r="AJ188">
            <v>3171351.9023605781</v>
          </cell>
          <cell r="AK188">
            <v>2983727.5582441725</v>
          </cell>
          <cell r="AL188">
            <v>2804249.2564540617</v>
          </cell>
          <cell r="AM188">
            <v>2640621.5252488619</v>
          </cell>
          <cell r="AN188">
            <v>2480719.344692999</v>
          </cell>
          <cell r="AO188">
            <v>2330610.29732922</v>
          </cell>
          <cell r="AP188">
            <v>1873342.3590298698</v>
          </cell>
          <cell r="AQ188">
            <v>1763011.230500608</v>
          </cell>
          <cell r="AR188">
            <v>1658855.4148532315</v>
          </cell>
          <cell r="AS188">
            <v>1554963.867487249</v>
          </cell>
          <cell r="AT188">
            <v>2007346.4473646549</v>
          </cell>
        </row>
        <row r="190">
          <cell r="A190" t="str">
            <v>Present Value</v>
          </cell>
          <cell r="B190">
            <v>615410922.8967638</v>
          </cell>
        </row>
        <row r="191">
          <cell r="A191" t="str">
            <v>Present Value (Rounded)</v>
          </cell>
          <cell r="B191">
            <v>615410923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Loan Data-OLD FORMAT"/>
      <sheetName val="Loan Data original-NEW"/>
      <sheetName val="Loan Data-orig- new -total port"/>
    </sheetNames>
    <sheetDataSet>
      <sheetData sheetId="0" refreshError="1">
        <row r="3">
          <cell r="C3">
            <v>570062032</v>
          </cell>
          <cell r="D3" t="str">
            <v>581 BOYLSTON</v>
          </cell>
          <cell r="E3">
            <v>7150000</v>
          </cell>
          <cell r="F3">
            <v>0</v>
          </cell>
          <cell r="G3">
            <v>10141993</v>
          </cell>
          <cell r="H3">
            <v>8312005</v>
          </cell>
          <cell r="I3">
            <v>2500</v>
          </cell>
        </row>
        <row r="4">
          <cell r="C4">
            <v>570062828</v>
          </cell>
          <cell r="D4" t="str">
            <v>HAWTHORNE PLA</v>
          </cell>
          <cell r="E4">
            <v>34872245.890000001</v>
          </cell>
          <cell r="F4">
            <v>32044940.329999998</v>
          </cell>
          <cell r="G4">
            <v>9031987</v>
          </cell>
          <cell r="H4">
            <v>12312000</v>
          </cell>
          <cell r="I4">
            <v>7</v>
          </cell>
        </row>
        <row r="5">
          <cell r="C5">
            <v>570062566</v>
          </cell>
          <cell r="D5" t="str">
            <v>OAKWOOD APT -</v>
          </cell>
          <cell r="E5">
            <v>18794044.059999999</v>
          </cell>
          <cell r="F5">
            <v>18794044.07</v>
          </cell>
          <cell r="G5">
            <v>12011994</v>
          </cell>
          <cell r="H5">
            <v>12312004</v>
          </cell>
          <cell r="I5">
            <v>706</v>
          </cell>
        </row>
        <row r="6">
          <cell r="C6">
            <v>570064124</v>
          </cell>
          <cell r="D6" t="str">
            <v>OAKWOOD APT -</v>
          </cell>
          <cell r="E6">
            <v>6871141.0199999996</v>
          </cell>
          <cell r="F6">
            <v>6844722.2699999996</v>
          </cell>
          <cell r="G6">
            <v>12011994</v>
          </cell>
          <cell r="H6">
            <v>12312004</v>
          </cell>
          <cell r="I6">
            <v>706</v>
          </cell>
        </row>
        <row r="7">
          <cell r="C7">
            <v>820006296</v>
          </cell>
          <cell r="D7" t="str">
            <v>2275 PB LAKES</v>
          </cell>
          <cell r="E7">
            <v>1400000</v>
          </cell>
          <cell r="F7">
            <v>1390360.95</v>
          </cell>
          <cell r="G7">
            <v>3012000</v>
          </cell>
          <cell r="H7">
            <v>3312005</v>
          </cell>
          <cell r="I7">
            <v>500</v>
          </cell>
        </row>
        <row r="8">
          <cell r="C8">
            <v>820063560</v>
          </cell>
          <cell r="D8" t="str">
            <v>CRESTVIEW / R</v>
          </cell>
          <cell r="E8">
            <v>12633500</v>
          </cell>
          <cell r="F8">
            <v>12362505.560000001</v>
          </cell>
          <cell r="G8">
            <v>6301994</v>
          </cell>
          <cell r="H8">
            <v>10312005</v>
          </cell>
          <cell r="I8">
            <v>1500</v>
          </cell>
        </row>
        <row r="9">
          <cell r="C9">
            <v>825026944</v>
          </cell>
          <cell r="D9" t="str">
            <v>DE PIERRO</v>
          </cell>
          <cell r="E9">
            <v>825000</v>
          </cell>
          <cell r="F9">
            <v>658967.82999999996</v>
          </cell>
          <cell r="G9">
            <v>2191988</v>
          </cell>
          <cell r="H9">
            <v>3012003</v>
          </cell>
          <cell r="I9">
            <v>3000</v>
          </cell>
        </row>
        <row r="10">
          <cell r="C10">
            <v>820061880</v>
          </cell>
          <cell r="D10" t="str">
            <v>FOLSOM PORTFO</v>
          </cell>
          <cell r="E10">
            <v>32000000</v>
          </cell>
          <cell r="F10">
            <v>21041384.829999998</v>
          </cell>
          <cell r="G10">
            <v>10241989</v>
          </cell>
          <cell r="H10">
            <v>10312005</v>
          </cell>
          <cell r="I10">
            <v>1600</v>
          </cell>
        </row>
        <row r="11">
          <cell r="C11">
            <v>820061998</v>
          </cell>
          <cell r="D11" t="str">
            <v>FOLSOM PORTFO</v>
          </cell>
          <cell r="E11">
            <v>11600000</v>
          </cell>
          <cell r="F11">
            <v>7072683.79</v>
          </cell>
          <cell r="G11">
            <v>10241989</v>
          </cell>
          <cell r="H11">
            <v>10312005</v>
          </cell>
          <cell r="I11">
            <v>1400</v>
          </cell>
        </row>
        <row r="12">
          <cell r="C12">
            <v>820064985</v>
          </cell>
          <cell r="D12" t="str">
            <v>FOLSOM PORTFO</v>
          </cell>
          <cell r="E12">
            <v>2250000</v>
          </cell>
          <cell r="F12">
            <v>1159506.07</v>
          </cell>
          <cell r="G12">
            <v>9271996</v>
          </cell>
          <cell r="H12">
            <v>10312005</v>
          </cell>
          <cell r="I12">
            <v>900</v>
          </cell>
        </row>
        <row r="13">
          <cell r="C13">
            <v>820006311</v>
          </cell>
          <cell r="D13" t="str">
            <v>ISLAND POINTE</v>
          </cell>
          <cell r="E13">
            <v>10250000</v>
          </cell>
          <cell r="F13">
            <v>9105732.7699999996</v>
          </cell>
          <cell r="G13">
            <v>6072001</v>
          </cell>
          <cell r="H13">
            <v>6062005</v>
          </cell>
          <cell r="I13">
            <v>400</v>
          </cell>
        </row>
        <row r="14">
          <cell r="C14">
            <v>825025953</v>
          </cell>
          <cell r="D14" t="str">
            <v>SAFAR     IBR</v>
          </cell>
          <cell r="E14">
            <v>750000</v>
          </cell>
          <cell r="F14">
            <v>154976.9</v>
          </cell>
          <cell r="G14">
            <v>5111987</v>
          </cell>
          <cell r="H14">
            <v>1012020</v>
          </cell>
          <cell r="I14">
            <v>3000</v>
          </cell>
        </row>
        <row r="15">
          <cell r="C15">
            <v>820066060</v>
          </cell>
          <cell r="D15" t="str">
            <v>SOUTH W. PLAZ</v>
          </cell>
          <cell r="E15">
            <v>6415000</v>
          </cell>
          <cell r="F15">
            <v>6171208.9299999997</v>
          </cell>
          <cell r="G15">
            <v>12211998</v>
          </cell>
          <cell r="H15">
            <v>3012005</v>
          </cell>
          <cell r="I15">
            <v>303</v>
          </cell>
        </row>
        <row r="16">
          <cell r="C16">
            <v>820062882</v>
          </cell>
          <cell r="D16" t="str">
            <v>TURNPIKE SQ</v>
          </cell>
          <cell r="E16">
            <v>6112036.96</v>
          </cell>
          <cell r="F16">
            <v>6006392.6799999997</v>
          </cell>
          <cell r="G16">
            <v>1281993</v>
          </cell>
          <cell r="H16">
            <v>1202004</v>
          </cell>
          <cell r="I16">
            <v>2500</v>
          </cell>
        </row>
        <row r="17">
          <cell r="C17">
            <v>550065942</v>
          </cell>
          <cell r="D17" t="str">
            <v>BLDG. 1 TCP/L</v>
          </cell>
          <cell r="E17">
            <v>4635090</v>
          </cell>
          <cell r="F17">
            <v>4416535.2</v>
          </cell>
          <cell r="G17">
            <v>6291998</v>
          </cell>
          <cell r="H17">
            <v>6112003</v>
          </cell>
          <cell r="I17">
            <v>500</v>
          </cell>
        </row>
        <row r="18">
          <cell r="C18">
            <v>550065945</v>
          </cell>
          <cell r="D18" t="str">
            <v>BLDG. 4 TCP</v>
          </cell>
          <cell r="E18">
            <v>3647499</v>
          </cell>
          <cell r="F18">
            <v>3256520.68</v>
          </cell>
          <cell r="G18">
            <v>6291998</v>
          </cell>
          <cell r="H18">
            <v>6112003</v>
          </cell>
          <cell r="I18">
            <v>500</v>
          </cell>
        </row>
        <row r="19">
          <cell r="C19">
            <v>550065573</v>
          </cell>
          <cell r="D19" t="str">
            <v>CANERBURY VLG</v>
          </cell>
          <cell r="E19">
            <v>250000</v>
          </cell>
          <cell r="F19">
            <v>29172.720000000001</v>
          </cell>
          <cell r="G19">
            <v>11101997</v>
          </cell>
          <cell r="H19">
            <v>1012003</v>
          </cell>
          <cell r="I19">
            <v>502</v>
          </cell>
        </row>
        <row r="20">
          <cell r="C20">
            <v>550006812</v>
          </cell>
          <cell r="D20" t="str">
            <v>CHASCO WOODS</v>
          </cell>
          <cell r="E20">
            <v>8400000</v>
          </cell>
          <cell r="F20">
            <v>8400000</v>
          </cell>
          <cell r="G20">
            <v>12132001</v>
          </cell>
          <cell r="H20">
            <v>12072002</v>
          </cell>
          <cell r="I20">
            <v>100</v>
          </cell>
        </row>
        <row r="21">
          <cell r="C21">
            <v>550064687</v>
          </cell>
          <cell r="D21" t="str">
            <v>CRESTVIEW COR</v>
          </cell>
          <cell r="E21">
            <v>1790000</v>
          </cell>
          <cell r="F21">
            <v>1790000</v>
          </cell>
          <cell r="G21">
            <v>1311996</v>
          </cell>
          <cell r="H21">
            <v>10312005</v>
          </cell>
          <cell r="I21">
            <v>1000</v>
          </cell>
        </row>
        <row r="22">
          <cell r="C22">
            <v>550066037</v>
          </cell>
          <cell r="D22" t="str">
            <v>PLANO MEDICAL</v>
          </cell>
          <cell r="E22">
            <v>5120875</v>
          </cell>
          <cell r="F22">
            <v>5062375</v>
          </cell>
          <cell r="G22">
            <v>3261998</v>
          </cell>
          <cell r="H22">
            <v>3312003</v>
          </cell>
          <cell r="I22">
            <v>500</v>
          </cell>
        </row>
        <row r="23">
          <cell r="C23">
            <v>550061453</v>
          </cell>
          <cell r="D23" t="str">
            <v>RANDOL MILL W</v>
          </cell>
          <cell r="E23">
            <v>2800000</v>
          </cell>
          <cell r="F23">
            <v>2437593.7999999998</v>
          </cell>
          <cell r="G23">
            <v>5311988</v>
          </cell>
          <cell r="H23">
            <v>11302002</v>
          </cell>
          <cell r="I23">
            <v>1106</v>
          </cell>
        </row>
        <row r="24">
          <cell r="C24">
            <v>550062275</v>
          </cell>
          <cell r="D24" t="str">
            <v>103 / 105 S.</v>
          </cell>
          <cell r="E24">
            <v>7600000</v>
          </cell>
          <cell r="F24">
            <v>7600000</v>
          </cell>
          <cell r="G24">
            <v>8221990</v>
          </cell>
          <cell r="H24">
            <v>8311997</v>
          </cell>
          <cell r="I24">
            <v>101</v>
          </cell>
        </row>
        <row r="25">
          <cell r="C25">
            <v>550064892</v>
          </cell>
          <cell r="D25" t="str">
            <v>1280 MASS AVE</v>
          </cell>
          <cell r="E25">
            <v>5700000</v>
          </cell>
          <cell r="F25">
            <v>5522129.25</v>
          </cell>
          <cell r="G25">
            <v>8301996</v>
          </cell>
          <cell r="H25">
            <v>12312005</v>
          </cell>
          <cell r="I25">
            <v>1000</v>
          </cell>
        </row>
        <row r="26">
          <cell r="C26">
            <v>551265909</v>
          </cell>
          <cell r="D26" t="str">
            <v>304 PARK AVE</v>
          </cell>
          <cell r="E26">
            <v>22729000</v>
          </cell>
          <cell r="F26">
            <v>22729000</v>
          </cell>
          <cell r="G26">
            <v>8311998</v>
          </cell>
          <cell r="H26">
            <v>12312003</v>
          </cell>
          <cell r="I26">
            <v>504</v>
          </cell>
        </row>
        <row r="27">
          <cell r="C27">
            <v>550065762</v>
          </cell>
          <cell r="D27" t="str">
            <v>305 SECONDAVE</v>
          </cell>
          <cell r="E27">
            <v>9479167</v>
          </cell>
          <cell r="F27">
            <v>9377216.2599999998</v>
          </cell>
          <cell r="G27">
            <v>8051997</v>
          </cell>
          <cell r="H27">
            <v>7062004</v>
          </cell>
          <cell r="I27">
            <v>2500</v>
          </cell>
        </row>
        <row r="28">
          <cell r="C28">
            <v>550062508</v>
          </cell>
          <cell r="D28" t="str">
            <v>360 WEST SHOP</v>
          </cell>
          <cell r="E28">
            <v>6000000</v>
          </cell>
          <cell r="F28">
            <v>5769942.9699999997</v>
          </cell>
          <cell r="G28">
            <v>6271991</v>
          </cell>
          <cell r="H28">
            <v>6302002</v>
          </cell>
          <cell r="I28">
            <v>410</v>
          </cell>
        </row>
        <row r="29">
          <cell r="C29">
            <v>550065002</v>
          </cell>
          <cell r="D29" t="str">
            <v>820065001</v>
          </cell>
          <cell r="E29">
            <v>200000</v>
          </cell>
          <cell r="F29">
            <v>188855.1</v>
          </cell>
          <cell r="G29">
            <v>1261999</v>
          </cell>
          <cell r="H29">
            <v>4302003</v>
          </cell>
          <cell r="I29">
            <v>2500</v>
          </cell>
        </row>
        <row r="30">
          <cell r="C30">
            <v>550065003</v>
          </cell>
          <cell r="D30" t="str">
            <v>820065001</v>
          </cell>
          <cell r="E30">
            <v>2000000</v>
          </cell>
          <cell r="F30">
            <v>1888527.84</v>
          </cell>
          <cell r="G30">
            <v>2041999</v>
          </cell>
          <cell r="H30">
            <v>4302003</v>
          </cell>
          <cell r="I30">
            <v>2500</v>
          </cell>
        </row>
        <row r="31">
          <cell r="C31">
            <v>550065004</v>
          </cell>
          <cell r="D31" t="str">
            <v>A+ MINI STOR</v>
          </cell>
          <cell r="E31">
            <v>847500</v>
          </cell>
          <cell r="F31">
            <v>847500</v>
          </cell>
          <cell r="G31">
            <v>6182001</v>
          </cell>
          <cell r="H31">
            <v>4302003</v>
          </cell>
          <cell r="I31">
            <v>100</v>
          </cell>
        </row>
        <row r="32">
          <cell r="C32">
            <v>550065005</v>
          </cell>
          <cell r="D32" t="str">
            <v>A+ MINI STOR</v>
          </cell>
          <cell r="E32">
            <v>2090000</v>
          </cell>
          <cell r="F32">
            <v>2090000</v>
          </cell>
          <cell r="G32">
            <v>12132001</v>
          </cell>
          <cell r="H32">
            <v>4302003</v>
          </cell>
          <cell r="I32">
            <v>100</v>
          </cell>
        </row>
        <row r="33">
          <cell r="C33">
            <v>550065001</v>
          </cell>
          <cell r="D33" t="str">
            <v>A+ MINI STOR</v>
          </cell>
          <cell r="E33">
            <v>16928000</v>
          </cell>
          <cell r="F33">
            <v>9040351.2300000004</v>
          </cell>
          <cell r="G33">
            <v>4281997</v>
          </cell>
          <cell r="H33">
            <v>4302003</v>
          </cell>
          <cell r="I33">
            <v>2500</v>
          </cell>
        </row>
        <row r="34">
          <cell r="C34">
            <v>550064825</v>
          </cell>
          <cell r="D34" t="str">
            <v>ALAFAYA MINI</v>
          </cell>
          <cell r="E34">
            <v>2500000</v>
          </cell>
          <cell r="F34">
            <v>2415202.92</v>
          </cell>
          <cell r="G34">
            <v>7311996</v>
          </cell>
          <cell r="H34">
            <v>7312006</v>
          </cell>
          <cell r="I34">
            <v>3000</v>
          </cell>
        </row>
        <row r="35">
          <cell r="C35">
            <v>550065847</v>
          </cell>
          <cell r="D35" t="str">
            <v>AMERICAN SORA</v>
          </cell>
          <cell r="E35">
            <v>10000000</v>
          </cell>
          <cell r="F35">
            <v>867057.35</v>
          </cell>
          <cell r="G35">
            <v>6011998</v>
          </cell>
          <cell r="H35">
            <v>5312005</v>
          </cell>
          <cell r="I35">
            <v>700</v>
          </cell>
        </row>
        <row r="36">
          <cell r="C36">
            <v>550064456</v>
          </cell>
          <cell r="D36" t="str">
            <v>AMERICAN STOR</v>
          </cell>
          <cell r="E36">
            <v>20000000</v>
          </cell>
          <cell r="F36">
            <v>20000000</v>
          </cell>
          <cell r="G36">
            <v>10021995</v>
          </cell>
          <cell r="H36">
            <v>5312005</v>
          </cell>
          <cell r="I36">
            <v>500</v>
          </cell>
        </row>
        <row r="37">
          <cell r="C37">
            <v>550062568</v>
          </cell>
          <cell r="D37" t="str">
            <v>BENT TREE/PAR</v>
          </cell>
          <cell r="E37">
            <v>23900000</v>
          </cell>
          <cell r="F37">
            <v>22145885.969999999</v>
          </cell>
          <cell r="G37">
            <v>9301992</v>
          </cell>
          <cell r="H37">
            <v>10312005</v>
          </cell>
          <cell r="I37">
            <v>1200</v>
          </cell>
        </row>
        <row r="38">
          <cell r="C38">
            <v>550065732</v>
          </cell>
          <cell r="D38" t="str">
            <v>BIRTCHER NIGU</v>
          </cell>
          <cell r="E38">
            <v>13000000</v>
          </cell>
          <cell r="F38">
            <v>12163486.9</v>
          </cell>
          <cell r="G38">
            <v>6221998</v>
          </cell>
          <cell r="H38">
            <v>6302008</v>
          </cell>
          <cell r="I38">
            <v>2500</v>
          </cell>
        </row>
        <row r="39">
          <cell r="C39">
            <v>550062539</v>
          </cell>
          <cell r="D39" t="str">
            <v>BROOKS CROSSI</v>
          </cell>
          <cell r="E39">
            <v>8275000</v>
          </cell>
          <cell r="F39">
            <v>8043193.9100000001</v>
          </cell>
          <cell r="G39">
            <v>12281995</v>
          </cell>
          <cell r="H39">
            <v>6302003</v>
          </cell>
          <cell r="I39">
            <v>900</v>
          </cell>
        </row>
        <row r="40">
          <cell r="C40">
            <v>550064060</v>
          </cell>
          <cell r="D40" t="str">
            <v>BROOKS CROSSI</v>
          </cell>
          <cell r="E40">
            <v>4476000</v>
          </cell>
          <cell r="F40">
            <v>3868867.24</v>
          </cell>
          <cell r="G40">
            <v>12281995</v>
          </cell>
          <cell r="H40">
            <v>6302003</v>
          </cell>
          <cell r="I40">
            <v>900</v>
          </cell>
        </row>
        <row r="41">
          <cell r="C41">
            <v>550064952</v>
          </cell>
          <cell r="D41" t="str">
            <v>CAMBERLEY BRN</v>
          </cell>
          <cell r="E41">
            <v>11000000</v>
          </cell>
          <cell r="F41">
            <v>9208431.5500000007</v>
          </cell>
          <cell r="G41">
            <v>1311997</v>
          </cell>
          <cell r="H41">
            <v>2012004</v>
          </cell>
          <cell r="I41">
            <v>2000</v>
          </cell>
        </row>
        <row r="42">
          <cell r="C42">
            <v>550065933</v>
          </cell>
          <cell r="D42" t="str">
            <v>CENCOR   9SC</v>
          </cell>
          <cell r="E42">
            <v>33075000</v>
          </cell>
          <cell r="F42">
            <v>31880789.52</v>
          </cell>
          <cell r="G42">
            <v>3171998</v>
          </cell>
          <cell r="H42">
            <v>12312003</v>
          </cell>
          <cell r="I42">
            <v>503</v>
          </cell>
        </row>
        <row r="43">
          <cell r="C43">
            <v>550064826</v>
          </cell>
          <cell r="D43" t="str">
            <v>CENT PKWY KIR</v>
          </cell>
          <cell r="E43">
            <v>4900000</v>
          </cell>
          <cell r="F43">
            <v>4721021.95</v>
          </cell>
          <cell r="G43">
            <v>8201996</v>
          </cell>
          <cell r="H43">
            <v>7312006</v>
          </cell>
          <cell r="I43">
            <v>1000</v>
          </cell>
        </row>
        <row r="44">
          <cell r="C44">
            <v>550062929</v>
          </cell>
          <cell r="D44" t="str">
            <v>CHAPMAN PLZ 2</v>
          </cell>
          <cell r="E44">
            <v>5555000</v>
          </cell>
          <cell r="F44">
            <v>5017859.4800000004</v>
          </cell>
          <cell r="G44">
            <v>6261992</v>
          </cell>
          <cell r="H44">
            <v>6302002</v>
          </cell>
          <cell r="I44">
            <v>1000</v>
          </cell>
        </row>
        <row r="45">
          <cell r="C45">
            <v>550065541</v>
          </cell>
          <cell r="D45" t="str">
            <v>CHURCHILL GRP</v>
          </cell>
          <cell r="E45">
            <v>300000</v>
          </cell>
          <cell r="F45">
            <v>300000</v>
          </cell>
          <cell r="G45">
            <v>12161997</v>
          </cell>
          <cell r="H45">
            <v>1012003</v>
          </cell>
          <cell r="I45">
            <v>500</v>
          </cell>
        </row>
        <row r="46">
          <cell r="C46">
            <v>550064516</v>
          </cell>
          <cell r="D46" t="str">
            <v>CHURCHILL MDW</v>
          </cell>
          <cell r="E46">
            <v>2100000</v>
          </cell>
          <cell r="F46">
            <v>1909309.02</v>
          </cell>
          <cell r="G46">
            <v>12141995</v>
          </cell>
          <cell r="H46">
            <v>1012003</v>
          </cell>
          <cell r="I46">
            <v>2500</v>
          </cell>
        </row>
        <row r="47">
          <cell r="C47">
            <v>550243172</v>
          </cell>
          <cell r="D47" t="str">
            <v>COAST MHP</v>
          </cell>
          <cell r="E47">
            <v>1300000</v>
          </cell>
          <cell r="F47">
            <v>940870.67</v>
          </cell>
          <cell r="G47">
            <v>9091997</v>
          </cell>
          <cell r="H47">
            <v>10012009</v>
          </cell>
          <cell r="I47">
            <v>1200</v>
          </cell>
        </row>
        <row r="48">
          <cell r="C48">
            <v>550065754</v>
          </cell>
          <cell r="D48" t="str">
            <v>CORONA WEST M</v>
          </cell>
          <cell r="E48">
            <v>1700000</v>
          </cell>
          <cell r="F48">
            <v>1517795.4</v>
          </cell>
          <cell r="G48">
            <v>6121998</v>
          </cell>
          <cell r="H48">
            <v>5312016</v>
          </cell>
          <cell r="I48">
            <v>1800</v>
          </cell>
        </row>
        <row r="49">
          <cell r="C49">
            <v>550273862</v>
          </cell>
          <cell r="D49" t="str">
            <v>COUNTRYSIDE R</v>
          </cell>
          <cell r="E49">
            <v>6090000</v>
          </cell>
          <cell r="F49">
            <v>6020710.2300000004</v>
          </cell>
          <cell r="G49">
            <v>6241999</v>
          </cell>
          <cell r="H49">
            <v>7012004</v>
          </cell>
          <cell r="I49">
            <v>500</v>
          </cell>
        </row>
        <row r="50">
          <cell r="C50">
            <v>550063753</v>
          </cell>
          <cell r="D50" t="str">
            <v>CROMWELL SQR</v>
          </cell>
          <cell r="E50">
            <v>11000000</v>
          </cell>
          <cell r="F50">
            <v>10079650.609999999</v>
          </cell>
          <cell r="G50">
            <v>10281994</v>
          </cell>
          <cell r="H50">
            <v>4302003</v>
          </cell>
          <cell r="I50">
            <v>2500</v>
          </cell>
        </row>
        <row r="51">
          <cell r="C51">
            <v>550055599</v>
          </cell>
          <cell r="D51" t="str">
            <v>DOA PART</v>
          </cell>
          <cell r="E51">
            <v>72000000</v>
          </cell>
          <cell r="F51">
            <v>45490586.420000002</v>
          </cell>
          <cell r="G51">
            <v>9021998</v>
          </cell>
          <cell r="H51">
            <v>12312003</v>
          </cell>
          <cell r="I51">
            <v>103</v>
          </cell>
        </row>
        <row r="52">
          <cell r="C52">
            <v>550064691</v>
          </cell>
          <cell r="D52" t="str">
            <v>DONNER SPRGS</v>
          </cell>
          <cell r="E52">
            <v>4850000</v>
          </cell>
          <cell r="F52">
            <v>4635895.82</v>
          </cell>
          <cell r="G52">
            <v>6071996</v>
          </cell>
          <cell r="H52">
            <v>6012010</v>
          </cell>
          <cell r="I52">
            <v>3000</v>
          </cell>
        </row>
        <row r="53">
          <cell r="C53">
            <v>550067868</v>
          </cell>
          <cell r="D53" t="str">
            <v>DONNER SPRING</v>
          </cell>
          <cell r="E53">
            <v>1700000</v>
          </cell>
          <cell r="F53">
            <v>1700000</v>
          </cell>
          <cell r="G53">
            <v>9012000</v>
          </cell>
          <cell r="H53">
            <v>6062010</v>
          </cell>
          <cell r="I53">
            <v>1000</v>
          </cell>
        </row>
        <row r="54">
          <cell r="C54">
            <v>550065463</v>
          </cell>
          <cell r="D54" t="str">
            <v>EL PASO PLAZA</v>
          </cell>
          <cell r="E54">
            <v>1225000</v>
          </cell>
          <cell r="F54">
            <v>1067841.56</v>
          </cell>
          <cell r="G54">
            <v>7021987</v>
          </cell>
          <cell r="H54">
            <v>1312004</v>
          </cell>
          <cell r="I54">
            <v>3000</v>
          </cell>
        </row>
        <row r="55">
          <cell r="C55">
            <v>550065464</v>
          </cell>
          <cell r="D55" t="str">
            <v>EL PASO PLAZA</v>
          </cell>
          <cell r="E55">
            <v>1270000</v>
          </cell>
          <cell r="F55">
            <v>1156936.77</v>
          </cell>
          <cell r="G55">
            <v>1231989</v>
          </cell>
          <cell r="H55">
            <v>1312004</v>
          </cell>
          <cell r="I55">
            <v>3000</v>
          </cell>
        </row>
        <row r="56">
          <cell r="C56">
            <v>550063070</v>
          </cell>
          <cell r="D56" t="str">
            <v>ELOISE APTS.</v>
          </cell>
          <cell r="E56">
            <v>2125000</v>
          </cell>
          <cell r="F56">
            <v>0</v>
          </cell>
          <cell r="G56">
            <v>3261993</v>
          </cell>
          <cell r="H56">
            <v>12312007</v>
          </cell>
          <cell r="I56">
            <v>910</v>
          </cell>
        </row>
        <row r="57">
          <cell r="C57">
            <v>550062668</v>
          </cell>
          <cell r="D57" t="str">
            <v>HATHAWAY</v>
          </cell>
          <cell r="E57">
            <v>7437640</v>
          </cell>
          <cell r="F57">
            <v>7535461.6100000003</v>
          </cell>
          <cell r="G57">
            <v>2241992</v>
          </cell>
          <cell r="H57">
            <v>11012003</v>
          </cell>
          <cell r="I57">
            <v>600</v>
          </cell>
        </row>
        <row r="58">
          <cell r="C58">
            <v>550061542</v>
          </cell>
          <cell r="D58" t="str">
            <v>HAWTHORNE STG</v>
          </cell>
          <cell r="E58">
            <v>2637424.2200000002</v>
          </cell>
          <cell r="F58">
            <v>2581358.7200000002</v>
          </cell>
          <cell r="G58">
            <v>11081988</v>
          </cell>
          <cell r="H58">
            <v>12312005</v>
          </cell>
          <cell r="I58">
            <v>2500</v>
          </cell>
        </row>
        <row r="59">
          <cell r="C59">
            <v>550064819</v>
          </cell>
          <cell r="D59" t="str">
            <v>HYATT-ST CLRE</v>
          </cell>
          <cell r="E59">
            <v>10000000</v>
          </cell>
          <cell r="F59">
            <v>8743729.6699999999</v>
          </cell>
          <cell r="G59">
            <v>7051996</v>
          </cell>
          <cell r="H59">
            <v>7012003</v>
          </cell>
          <cell r="I59">
            <v>2000</v>
          </cell>
        </row>
        <row r="60">
          <cell r="C60">
            <v>550061988</v>
          </cell>
          <cell r="D60" t="str">
            <v>JOHNSON PORT.</v>
          </cell>
          <cell r="E60">
            <v>30320000</v>
          </cell>
          <cell r="F60">
            <v>28944707.460000001</v>
          </cell>
          <cell r="G60">
            <v>6261990</v>
          </cell>
          <cell r="H60">
            <v>1312004</v>
          </cell>
          <cell r="I60">
            <v>700</v>
          </cell>
        </row>
        <row r="61">
          <cell r="C61">
            <v>550063641</v>
          </cell>
          <cell r="D61" t="str">
            <v>JOSEY VILLAGE</v>
          </cell>
          <cell r="E61">
            <v>5250000</v>
          </cell>
          <cell r="F61">
            <v>4203212.53</v>
          </cell>
          <cell r="G61">
            <v>3161994</v>
          </cell>
          <cell r="H61">
            <v>3012002</v>
          </cell>
          <cell r="I61">
            <v>500</v>
          </cell>
        </row>
        <row r="62">
          <cell r="C62">
            <v>550065769</v>
          </cell>
          <cell r="D62" t="str">
            <v>LE CLUB @ S.B</v>
          </cell>
          <cell r="E62">
            <v>13300000</v>
          </cell>
          <cell r="F62">
            <v>13300000</v>
          </cell>
          <cell r="G62">
            <v>4031998</v>
          </cell>
          <cell r="H62">
            <v>3202008</v>
          </cell>
          <cell r="I62">
            <v>2500</v>
          </cell>
        </row>
        <row r="63">
          <cell r="C63">
            <v>550064623</v>
          </cell>
          <cell r="D63" t="str">
            <v>MARINERS BAY</v>
          </cell>
          <cell r="E63">
            <v>22000000</v>
          </cell>
          <cell r="F63">
            <v>18611850</v>
          </cell>
          <cell r="G63">
            <v>6141996</v>
          </cell>
          <cell r="H63">
            <v>6302006</v>
          </cell>
          <cell r="I63">
            <v>1000</v>
          </cell>
        </row>
        <row r="64">
          <cell r="C64">
            <v>550065521</v>
          </cell>
          <cell r="D64" t="str">
            <v>MARKET TOWER</v>
          </cell>
          <cell r="E64">
            <v>55200000</v>
          </cell>
          <cell r="F64">
            <v>0</v>
          </cell>
          <cell r="G64">
            <v>12181997</v>
          </cell>
          <cell r="H64">
            <v>12152002</v>
          </cell>
          <cell r="I64">
            <v>2500</v>
          </cell>
        </row>
        <row r="65">
          <cell r="C65">
            <v>550064521</v>
          </cell>
          <cell r="D65" t="str">
            <v>MEADOWS EDGE</v>
          </cell>
          <cell r="E65">
            <v>6400000</v>
          </cell>
          <cell r="F65">
            <v>5810970.1299999999</v>
          </cell>
          <cell r="G65">
            <v>10271995</v>
          </cell>
          <cell r="H65">
            <v>10312005</v>
          </cell>
          <cell r="I65">
            <v>2500</v>
          </cell>
        </row>
        <row r="66">
          <cell r="C66">
            <v>550064962</v>
          </cell>
          <cell r="D66" t="str">
            <v>METRO II (B)</v>
          </cell>
          <cell r="E66">
            <v>11500000</v>
          </cell>
          <cell r="F66">
            <v>11162312.779999999</v>
          </cell>
          <cell r="G66">
            <v>9101996</v>
          </cell>
          <cell r="H66">
            <v>6302006</v>
          </cell>
          <cell r="I66">
            <v>101</v>
          </cell>
        </row>
        <row r="67">
          <cell r="C67">
            <v>550065539</v>
          </cell>
          <cell r="D67" t="str">
            <v>METRO II (C)</v>
          </cell>
          <cell r="E67">
            <v>2600000</v>
          </cell>
          <cell r="F67">
            <v>2257304.02</v>
          </cell>
          <cell r="G67">
            <v>12241997</v>
          </cell>
          <cell r="H67">
            <v>6302006</v>
          </cell>
          <cell r="I67">
            <v>806</v>
          </cell>
        </row>
        <row r="68">
          <cell r="C68">
            <v>550063152</v>
          </cell>
          <cell r="D68" t="str">
            <v>MID-AMER MHP</v>
          </cell>
          <cell r="E68">
            <v>58000000</v>
          </cell>
          <cell r="F68">
            <v>5950867.6200000001</v>
          </cell>
          <cell r="G68">
            <v>12131995</v>
          </cell>
          <cell r="H68">
            <v>12132002</v>
          </cell>
          <cell r="I68">
            <v>3000</v>
          </cell>
        </row>
        <row r="69">
          <cell r="C69">
            <v>550065761</v>
          </cell>
          <cell r="D69" t="str">
            <v>MOUNTBATTNEQU</v>
          </cell>
          <cell r="E69">
            <v>5250000</v>
          </cell>
          <cell r="F69">
            <v>5193534.9800000004</v>
          </cell>
          <cell r="G69">
            <v>8051997</v>
          </cell>
          <cell r="H69">
            <v>7062004</v>
          </cell>
          <cell r="I69">
            <v>2500</v>
          </cell>
        </row>
        <row r="70">
          <cell r="C70">
            <v>550064566</v>
          </cell>
          <cell r="D70" t="str">
            <v>NEW HOPE/PARK</v>
          </cell>
          <cell r="E70">
            <v>4900000</v>
          </cell>
          <cell r="F70">
            <v>4460124.49</v>
          </cell>
          <cell r="G70">
            <v>1311996</v>
          </cell>
          <cell r="H70">
            <v>2012003</v>
          </cell>
          <cell r="I70">
            <v>2500</v>
          </cell>
        </row>
        <row r="71">
          <cell r="C71">
            <v>550063571</v>
          </cell>
          <cell r="D71" t="str">
            <v>OX-BENTTREE 1</v>
          </cell>
          <cell r="E71">
            <v>7692719</v>
          </cell>
          <cell r="F71">
            <v>7165608.2400000002</v>
          </cell>
          <cell r="G71">
            <v>12211993</v>
          </cell>
          <cell r="H71">
            <v>12212002</v>
          </cell>
          <cell r="I71">
            <v>3000</v>
          </cell>
        </row>
        <row r="72">
          <cell r="C72">
            <v>550063565</v>
          </cell>
          <cell r="D72" t="str">
            <v>OX-CHIMNEY 1</v>
          </cell>
          <cell r="E72">
            <v>6085992</v>
          </cell>
          <cell r="F72">
            <v>5795342.1100000003</v>
          </cell>
          <cell r="G72">
            <v>2041997</v>
          </cell>
          <cell r="H72">
            <v>1312004</v>
          </cell>
          <cell r="I72">
            <v>3000</v>
          </cell>
        </row>
        <row r="73">
          <cell r="C73">
            <v>550063569</v>
          </cell>
          <cell r="D73" t="str">
            <v>OX-LXINGTON 1</v>
          </cell>
          <cell r="E73">
            <v>12117249</v>
          </cell>
          <cell r="F73">
            <v>11338680.529999999</v>
          </cell>
          <cell r="G73">
            <v>12211995</v>
          </cell>
          <cell r="H73">
            <v>12212002</v>
          </cell>
          <cell r="I73">
            <v>611</v>
          </cell>
        </row>
        <row r="74">
          <cell r="C74">
            <v>550063563</v>
          </cell>
          <cell r="D74" t="str">
            <v>OX-NORTHWD 1</v>
          </cell>
          <cell r="E74">
            <v>8735010</v>
          </cell>
          <cell r="F74">
            <v>8307106.7800000003</v>
          </cell>
          <cell r="G74">
            <v>12211993</v>
          </cell>
          <cell r="H74">
            <v>1312004</v>
          </cell>
          <cell r="I74">
            <v>3000</v>
          </cell>
        </row>
        <row r="75">
          <cell r="C75">
            <v>550064871</v>
          </cell>
          <cell r="D75" t="str">
            <v>OX-RUNAWAYBAY</v>
          </cell>
          <cell r="E75">
            <v>10725262.92</v>
          </cell>
          <cell r="F75">
            <v>10087410.300000001</v>
          </cell>
          <cell r="G75">
            <v>6141996</v>
          </cell>
          <cell r="H75">
            <v>6132003</v>
          </cell>
          <cell r="I75">
            <v>3000</v>
          </cell>
        </row>
        <row r="76">
          <cell r="C76">
            <v>550064890</v>
          </cell>
          <cell r="D76" t="str">
            <v>PIKE CREEKSC</v>
          </cell>
          <cell r="E76">
            <v>12800000</v>
          </cell>
          <cell r="F76">
            <v>11612366.08</v>
          </cell>
          <cell r="G76">
            <v>11211996</v>
          </cell>
          <cell r="H76">
            <v>11212003</v>
          </cell>
          <cell r="I76">
            <v>700</v>
          </cell>
        </row>
        <row r="77">
          <cell r="C77">
            <v>550035462</v>
          </cell>
          <cell r="D77" t="str">
            <v>PILCHERS</v>
          </cell>
          <cell r="E77">
            <v>1331334.33</v>
          </cell>
          <cell r="F77">
            <v>1296234.67</v>
          </cell>
          <cell r="G77">
            <v>4252002</v>
          </cell>
          <cell r="H77">
            <v>4302007</v>
          </cell>
          <cell r="I77">
            <v>500</v>
          </cell>
        </row>
        <row r="78">
          <cell r="C78">
            <v>550065462</v>
          </cell>
          <cell r="D78" t="str">
            <v>PILCHERSPR</v>
          </cell>
          <cell r="E78">
            <v>36500000</v>
          </cell>
          <cell r="F78">
            <v>23446108.079999998</v>
          </cell>
          <cell r="G78">
            <v>3011997</v>
          </cell>
          <cell r="H78">
            <v>10312004</v>
          </cell>
          <cell r="I78">
            <v>700</v>
          </cell>
        </row>
        <row r="79">
          <cell r="C79">
            <v>550065266</v>
          </cell>
          <cell r="D79" t="str">
            <v>PRINTIN HSE 2</v>
          </cell>
          <cell r="E79">
            <v>2700000</v>
          </cell>
          <cell r="F79">
            <v>2670960.86</v>
          </cell>
          <cell r="G79">
            <v>4011997</v>
          </cell>
          <cell r="H79">
            <v>7062004</v>
          </cell>
          <cell r="I79">
            <v>2500</v>
          </cell>
        </row>
        <row r="80">
          <cell r="C80">
            <v>550062164</v>
          </cell>
          <cell r="D80" t="str">
            <v>PRINTING HOUS</v>
          </cell>
          <cell r="E80">
            <v>18200000</v>
          </cell>
          <cell r="F80">
            <v>4686064.28</v>
          </cell>
          <cell r="G80">
            <v>1071997</v>
          </cell>
          <cell r="H80">
            <v>7062004</v>
          </cell>
          <cell r="I80">
            <v>2500</v>
          </cell>
        </row>
        <row r="81">
          <cell r="C81">
            <v>550065228</v>
          </cell>
          <cell r="D81" t="str">
            <v>PRINTNG HSE 1</v>
          </cell>
          <cell r="E81">
            <v>4050000</v>
          </cell>
          <cell r="F81">
            <v>4006441.28</v>
          </cell>
          <cell r="G81">
            <v>1071997</v>
          </cell>
          <cell r="H81">
            <v>7062004</v>
          </cell>
          <cell r="I81">
            <v>2500</v>
          </cell>
        </row>
        <row r="82">
          <cell r="C82">
            <v>550001001</v>
          </cell>
          <cell r="D82" t="str">
            <v>PROJECT ALAMO</v>
          </cell>
          <cell r="E82">
            <v>88200000</v>
          </cell>
          <cell r="F82">
            <v>61200000</v>
          </cell>
          <cell r="G82">
            <v>11251998</v>
          </cell>
          <cell r="H82">
            <v>12312002</v>
          </cell>
          <cell r="I82">
            <v>200</v>
          </cell>
        </row>
        <row r="83">
          <cell r="C83">
            <v>550062165</v>
          </cell>
          <cell r="D83" t="str">
            <v>PRT. HOUSE(B)</v>
          </cell>
          <cell r="E83">
            <v>1000000</v>
          </cell>
          <cell r="F83">
            <v>989244.76</v>
          </cell>
          <cell r="G83">
            <v>9011999</v>
          </cell>
          <cell r="H83">
            <v>7062004</v>
          </cell>
          <cell r="I83">
            <v>2500</v>
          </cell>
        </row>
        <row r="84">
          <cell r="C84">
            <v>550064046</v>
          </cell>
          <cell r="D84" t="str">
            <v>RUTHERFORD PL</v>
          </cell>
          <cell r="E84">
            <v>28620000</v>
          </cell>
          <cell r="F84">
            <v>7122127.79</v>
          </cell>
          <cell r="G84">
            <v>3021995</v>
          </cell>
          <cell r="H84">
            <v>7062004</v>
          </cell>
          <cell r="I84">
            <v>2500</v>
          </cell>
        </row>
        <row r="85">
          <cell r="C85">
            <v>550065268</v>
          </cell>
          <cell r="D85" t="str">
            <v>RUTHERFORD PL</v>
          </cell>
          <cell r="E85">
            <v>4500000</v>
          </cell>
          <cell r="F85">
            <v>4326563.05</v>
          </cell>
          <cell r="G85">
            <v>10242001</v>
          </cell>
          <cell r="H85">
            <v>7062004</v>
          </cell>
          <cell r="I85">
            <v>2500</v>
          </cell>
        </row>
        <row r="86">
          <cell r="C86">
            <v>550065763</v>
          </cell>
          <cell r="D86" t="str">
            <v>RUTHERFORD PL</v>
          </cell>
          <cell r="E86">
            <v>6000000</v>
          </cell>
          <cell r="F86">
            <v>5935468.54</v>
          </cell>
          <cell r="G86">
            <v>9011999</v>
          </cell>
          <cell r="H86">
            <v>7062004</v>
          </cell>
          <cell r="I86">
            <v>2500</v>
          </cell>
        </row>
        <row r="87">
          <cell r="C87">
            <v>550065227</v>
          </cell>
          <cell r="D87" t="str">
            <v>RUTHERFRD P1</v>
          </cell>
          <cell r="E87">
            <v>6312500</v>
          </cell>
          <cell r="F87">
            <v>6244607.5300000003</v>
          </cell>
          <cell r="G87">
            <v>2061997</v>
          </cell>
          <cell r="H87">
            <v>7062004</v>
          </cell>
          <cell r="I87">
            <v>2500</v>
          </cell>
        </row>
        <row r="88">
          <cell r="C88">
            <v>550065267</v>
          </cell>
          <cell r="D88" t="str">
            <v>RUTHFRD PL 2</v>
          </cell>
          <cell r="E88">
            <v>4208333</v>
          </cell>
          <cell r="F88">
            <v>4163071.35</v>
          </cell>
          <cell r="G88">
            <v>4011997</v>
          </cell>
          <cell r="H88">
            <v>7062004</v>
          </cell>
          <cell r="I88">
            <v>2500</v>
          </cell>
        </row>
        <row r="89">
          <cell r="C89">
            <v>550062016</v>
          </cell>
          <cell r="D89" t="str">
            <v>SEAGULL SQ</v>
          </cell>
          <cell r="E89">
            <v>10750000</v>
          </cell>
          <cell r="F89">
            <v>8676954.6500000004</v>
          </cell>
          <cell r="G89">
            <v>4301990</v>
          </cell>
          <cell r="H89">
            <v>4302002</v>
          </cell>
          <cell r="I89">
            <v>1800</v>
          </cell>
        </row>
        <row r="90">
          <cell r="C90">
            <v>550064539</v>
          </cell>
          <cell r="D90" t="str">
            <v>SECURITY STOR</v>
          </cell>
          <cell r="E90">
            <v>11124000</v>
          </cell>
          <cell r="F90">
            <v>9538478.9000000004</v>
          </cell>
          <cell r="G90">
            <v>3291996</v>
          </cell>
          <cell r="H90">
            <v>3292006</v>
          </cell>
          <cell r="I90">
            <v>2000</v>
          </cell>
        </row>
        <row r="91">
          <cell r="C91">
            <v>550064883</v>
          </cell>
          <cell r="D91" t="str">
            <v>SHERMAN HOUSE</v>
          </cell>
          <cell r="E91">
            <v>2500000</v>
          </cell>
          <cell r="F91">
            <v>2117271.5499999998</v>
          </cell>
          <cell r="G91">
            <v>7051996</v>
          </cell>
          <cell r="H91">
            <v>7012003</v>
          </cell>
          <cell r="I91">
            <v>700</v>
          </cell>
        </row>
        <row r="92">
          <cell r="C92">
            <v>550067869</v>
          </cell>
          <cell r="D92" t="str">
            <v>SIERRA ROYAL</v>
          </cell>
          <cell r="E92">
            <v>1100000</v>
          </cell>
          <cell r="F92">
            <v>1100000</v>
          </cell>
          <cell r="G92">
            <v>9012000</v>
          </cell>
          <cell r="H92">
            <v>6062010</v>
          </cell>
          <cell r="I92">
            <v>1000</v>
          </cell>
        </row>
        <row r="93">
          <cell r="C93">
            <v>550064692</v>
          </cell>
          <cell r="D93" t="str">
            <v>SIERRA ROYAL</v>
          </cell>
          <cell r="E93">
            <v>3150000</v>
          </cell>
          <cell r="F93">
            <v>3010838.62</v>
          </cell>
          <cell r="G93">
            <v>6071996</v>
          </cell>
          <cell r="H93">
            <v>6012010</v>
          </cell>
          <cell r="I93">
            <v>1000</v>
          </cell>
        </row>
        <row r="94">
          <cell r="C94">
            <v>550060682</v>
          </cell>
          <cell r="D94" t="str">
            <v>SOMERSET LAKE</v>
          </cell>
          <cell r="E94">
            <v>10395069.34</v>
          </cell>
          <cell r="F94">
            <v>0</v>
          </cell>
          <cell r="G94">
            <v>11011991</v>
          </cell>
          <cell r="H94">
            <v>10012002</v>
          </cell>
          <cell r="I94">
            <v>1011</v>
          </cell>
        </row>
        <row r="95">
          <cell r="C95">
            <v>550061224</v>
          </cell>
          <cell r="D95" t="str">
            <v>SOMERSET LAKE</v>
          </cell>
          <cell r="E95">
            <v>11681811.83</v>
          </cell>
          <cell r="F95">
            <v>0</v>
          </cell>
          <cell r="G95">
            <v>11011991</v>
          </cell>
          <cell r="H95">
            <v>10012002</v>
          </cell>
          <cell r="I95">
            <v>1011</v>
          </cell>
        </row>
        <row r="96">
          <cell r="C96">
            <v>550064857</v>
          </cell>
          <cell r="D96" t="str">
            <v>SPACE PLUS ST</v>
          </cell>
          <cell r="E96">
            <v>6450000</v>
          </cell>
          <cell r="F96">
            <v>5998896.4500000002</v>
          </cell>
          <cell r="G96">
            <v>6191996</v>
          </cell>
          <cell r="H96">
            <v>6192006</v>
          </cell>
          <cell r="I96">
            <v>2500</v>
          </cell>
        </row>
        <row r="97">
          <cell r="C97">
            <v>550065907</v>
          </cell>
          <cell r="D97" t="str">
            <v>TANGENT II</v>
          </cell>
          <cell r="E97">
            <v>8562000</v>
          </cell>
          <cell r="F97">
            <v>8116460.6699999999</v>
          </cell>
          <cell r="G97">
            <v>9171998</v>
          </cell>
          <cell r="H97">
            <v>8312002</v>
          </cell>
          <cell r="I97">
            <v>300</v>
          </cell>
        </row>
        <row r="98">
          <cell r="C98">
            <v>550065846</v>
          </cell>
          <cell r="D98" t="str">
            <v>TANGENT PORT</v>
          </cell>
          <cell r="E98">
            <v>9038000</v>
          </cell>
          <cell r="F98">
            <v>7745201.7699999996</v>
          </cell>
          <cell r="G98">
            <v>8181998</v>
          </cell>
          <cell r="H98">
            <v>8312002</v>
          </cell>
          <cell r="I98">
            <v>300</v>
          </cell>
        </row>
        <row r="99">
          <cell r="C99">
            <v>550066594</v>
          </cell>
          <cell r="D99" t="str">
            <v>VALLE DEL ORO</v>
          </cell>
          <cell r="E99">
            <v>28850000</v>
          </cell>
          <cell r="F99">
            <v>20837491</v>
          </cell>
          <cell r="G99">
            <v>3152000</v>
          </cell>
          <cell r="H99">
            <v>3102004</v>
          </cell>
          <cell r="I99">
            <v>400</v>
          </cell>
        </row>
        <row r="100">
          <cell r="C100">
            <v>550063155</v>
          </cell>
          <cell r="D100" t="str">
            <v>WELLS MHCP</v>
          </cell>
          <cell r="E100">
            <v>6300000</v>
          </cell>
          <cell r="F100">
            <v>5670000</v>
          </cell>
          <cell r="G100">
            <v>4181994</v>
          </cell>
          <cell r="H100">
            <v>4012003</v>
          </cell>
          <cell r="I100">
            <v>409</v>
          </cell>
        </row>
        <row r="101">
          <cell r="C101">
            <v>550066031</v>
          </cell>
          <cell r="D101" t="str">
            <v>550061713 MOD</v>
          </cell>
          <cell r="E101">
            <v>1000000</v>
          </cell>
          <cell r="F101">
            <v>1010103.84</v>
          </cell>
          <cell r="G101">
            <v>10051998</v>
          </cell>
          <cell r="H101">
            <v>3312003</v>
          </cell>
          <cell r="I101">
            <v>300</v>
          </cell>
        </row>
        <row r="102">
          <cell r="C102">
            <v>550061713</v>
          </cell>
          <cell r="D102" t="str">
            <v>BRISBANE BLDG</v>
          </cell>
          <cell r="E102">
            <v>7760000</v>
          </cell>
          <cell r="F102">
            <v>6690388.0300000003</v>
          </cell>
          <cell r="G102">
            <v>4131989</v>
          </cell>
          <cell r="H102">
            <v>3312003</v>
          </cell>
          <cell r="I102">
            <v>6</v>
          </cell>
        </row>
        <row r="103">
          <cell r="C103">
            <v>550061323</v>
          </cell>
          <cell r="D103" t="str">
            <v>NATIONS BANK</v>
          </cell>
          <cell r="E103">
            <v>21111040.309999999</v>
          </cell>
          <cell r="F103">
            <v>21715022.210000001</v>
          </cell>
          <cell r="G103">
            <v>9271991</v>
          </cell>
          <cell r="H103">
            <v>11302004</v>
          </cell>
          <cell r="I103">
            <v>700</v>
          </cell>
        </row>
        <row r="104">
          <cell r="C104">
            <v>550062625</v>
          </cell>
          <cell r="D104" t="str">
            <v>NORTHERN TRST</v>
          </cell>
          <cell r="E104">
            <v>28900061.690000001</v>
          </cell>
          <cell r="F104">
            <v>29696347.149999999</v>
          </cell>
          <cell r="G104">
            <v>9271991</v>
          </cell>
          <cell r="H104">
            <v>11302004</v>
          </cell>
          <cell r="I104">
            <v>700</v>
          </cell>
        </row>
        <row r="105">
          <cell r="C105">
            <v>550060829</v>
          </cell>
          <cell r="D105" t="str">
            <v>U.C. BANK (A)</v>
          </cell>
          <cell r="E105">
            <v>11927000</v>
          </cell>
          <cell r="F105">
            <v>13567432.279999999</v>
          </cell>
          <cell r="G105">
            <v>11181986</v>
          </cell>
          <cell r="H105">
            <v>12312004</v>
          </cell>
          <cell r="I105">
            <v>500</v>
          </cell>
        </row>
        <row r="106">
          <cell r="C106">
            <v>550064285</v>
          </cell>
          <cell r="D106" t="str">
            <v>UC BANK BLD/B</v>
          </cell>
          <cell r="E106">
            <v>9833849</v>
          </cell>
          <cell r="F106">
            <v>7863096.3499999996</v>
          </cell>
          <cell r="G106">
            <v>12311996</v>
          </cell>
          <cell r="H106">
            <v>12312004</v>
          </cell>
          <cell r="I106">
            <v>300</v>
          </cell>
        </row>
        <row r="107">
          <cell r="C107">
            <v>565035630</v>
          </cell>
          <cell r="D107" t="str">
            <v>CAMPBELL  C</v>
          </cell>
          <cell r="E107">
            <v>1360000</v>
          </cell>
          <cell r="F107">
            <v>1237230.3999999999</v>
          </cell>
          <cell r="G107">
            <v>3161993</v>
          </cell>
          <cell r="H107">
            <v>4012003</v>
          </cell>
          <cell r="I107">
            <v>3000</v>
          </cell>
        </row>
        <row r="108">
          <cell r="C108">
            <v>565035143</v>
          </cell>
          <cell r="D108" t="str">
            <v>DOWNEY CTR</v>
          </cell>
          <cell r="E108">
            <v>2000000</v>
          </cell>
          <cell r="F108">
            <v>1370495.77</v>
          </cell>
          <cell r="G108">
            <v>12031991</v>
          </cell>
          <cell r="H108">
            <v>1012012</v>
          </cell>
          <cell r="I108">
            <v>2000</v>
          </cell>
        </row>
        <row r="109">
          <cell r="C109">
            <v>560373016</v>
          </cell>
          <cell r="D109" t="str">
            <v>HICKORY VILLA</v>
          </cell>
          <cell r="E109">
            <v>1650000</v>
          </cell>
          <cell r="F109">
            <v>1175574.67</v>
          </cell>
          <cell r="G109">
            <v>5221987</v>
          </cell>
          <cell r="H109">
            <v>5222004</v>
          </cell>
          <cell r="I109">
            <v>2000</v>
          </cell>
        </row>
        <row r="110">
          <cell r="C110">
            <v>560374012</v>
          </cell>
          <cell r="D110" t="str">
            <v>HILDEBRAN</v>
          </cell>
          <cell r="E110">
            <v>1630000</v>
          </cell>
          <cell r="F110">
            <v>1392743.06</v>
          </cell>
          <cell r="G110">
            <v>5281987</v>
          </cell>
          <cell r="H110">
            <v>4302002</v>
          </cell>
          <cell r="I110">
            <v>3000</v>
          </cell>
        </row>
        <row r="111">
          <cell r="C111">
            <v>560439017</v>
          </cell>
          <cell r="D111" t="str">
            <v>LARKEN (RADIS</v>
          </cell>
          <cell r="E111">
            <v>4260000</v>
          </cell>
          <cell r="F111">
            <v>2873034.34</v>
          </cell>
          <cell r="G111">
            <v>12021992</v>
          </cell>
          <cell r="H111">
            <v>12102002</v>
          </cell>
          <cell r="I111">
            <v>2500</v>
          </cell>
        </row>
        <row r="112">
          <cell r="C112">
            <v>565030151</v>
          </cell>
          <cell r="D112" t="str">
            <v>R.C. HOBBS CO</v>
          </cell>
          <cell r="E112">
            <v>1575000</v>
          </cell>
          <cell r="F112">
            <v>1695388.85</v>
          </cell>
          <cell r="G112">
            <v>10191988</v>
          </cell>
          <cell r="H112">
            <v>11012005</v>
          </cell>
          <cell r="I112">
            <v>800</v>
          </cell>
        </row>
        <row r="113">
          <cell r="C113">
            <v>565031175</v>
          </cell>
          <cell r="D113" t="str">
            <v>ROBBINS   J</v>
          </cell>
          <cell r="E113">
            <v>1200000</v>
          </cell>
          <cell r="F113">
            <v>1107190.8</v>
          </cell>
          <cell r="G113">
            <v>10041989</v>
          </cell>
          <cell r="H113">
            <v>11012004</v>
          </cell>
          <cell r="I113">
            <v>3000</v>
          </cell>
        </row>
        <row r="114">
          <cell r="C114">
            <v>565034740</v>
          </cell>
          <cell r="D114" t="str">
            <v>ROE       S</v>
          </cell>
          <cell r="E114">
            <v>1300000</v>
          </cell>
          <cell r="F114">
            <v>0</v>
          </cell>
          <cell r="G114">
            <v>4181991</v>
          </cell>
          <cell r="H114">
            <v>5012006</v>
          </cell>
          <cell r="I114">
            <v>3000</v>
          </cell>
        </row>
        <row r="115">
          <cell r="C115">
            <v>560184019</v>
          </cell>
          <cell r="D115" t="str">
            <v>STORAGELAND I</v>
          </cell>
          <cell r="E115">
            <v>2257500</v>
          </cell>
          <cell r="F115">
            <v>1153251.58</v>
          </cell>
          <cell r="G115">
            <v>10071986</v>
          </cell>
          <cell r="H115">
            <v>5012003</v>
          </cell>
          <cell r="I115">
            <v>2000</v>
          </cell>
        </row>
        <row r="116">
          <cell r="C116">
            <v>560060594</v>
          </cell>
          <cell r="D116" t="str">
            <v>STUDIO CITY C</v>
          </cell>
          <cell r="E116">
            <v>2625000</v>
          </cell>
          <cell r="F116">
            <v>2087512.24</v>
          </cell>
          <cell r="G116">
            <v>4291986</v>
          </cell>
          <cell r="H116">
            <v>12312004</v>
          </cell>
          <cell r="I116">
            <v>3</v>
          </cell>
        </row>
        <row r="117">
          <cell r="C117">
            <v>565025227</v>
          </cell>
          <cell r="D117" t="str">
            <v>TREVINO   M</v>
          </cell>
          <cell r="E117">
            <v>740000</v>
          </cell>
          <cell r="F117">
            <v>685453.24</v>
          </cell>
          <cell r="G117">
            <v>9011996</v>
          </cell>
          <cell r="H117">
            <v>8312002</v>
          </cell>
          <cell r="I117">
            <v>3000</v>
          </cell>
        </row>
        <row r="118">
          <cell r="C118">
            <v>565035622</v>
          </cell>
          <cell r="D118" t="str">
            <v>TSAI      CHE</v>
          </cell>
          <cell r="E118">
            <v>722500</v>
          </cell>
          <cell r="F118">
            <v>549730.52</v>
          </cell>
          <cell r="G118">
            <v>12221992</v>
          </cell>
          <cell r="H118">
            <v>2012003</v>
          </cell>
          <cell r="I118">
            <v>2500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4Q03 FRCC"/>
      <sheetName val="Register"/>
      <sheetName val="CIP-BLD-Q4 CY03"/>
      <sheetName val="CIP-EQUIP-Q4 CY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lobal"/>
      <sheetName val="DCF"/>
      <sheetName val="DCF Discounting"/>
      <sheetName val="Go Dark"/>
      <sheetName val="Cost"/>
      <sheetName val="Marshall"/>
      <sheetName val="As-Is"/>
      <sheetName val="Discount Rate"/>
      <sheetName val="Taxes"/>
      <sheetName val="Land Sale Grid - File"/>
      <sheetName val="Land Sale Grid - Report"/>
      <sheetName val="Sales-Summary"/>
      <sheetName val="Sales-Local"/>
      <sheetName val="Sales-WORK"/>
      <sheetName val="Sales-REPORT"/>
      <sheetName val="HISTORIC I&amp;E"/>
      <sheetName val="Rent Comps"/>
      <sheetName val="Office"/>
      <sheetName val="Subject Rent"/>
    </sheetNames>
    <sheetDataSet>
      <sheetData sheetId="0" refreshError="1">
        <row r="65">
          <cell r="E65">
            <v>214060</v>
          </cell>
        </row>
        <row r="122">
          <cell r="E122">
            <v>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d Valuation"/>
      <sheetName val="Cost Approach"/>
      <sheetName val="rent comps"/>
      <sheetName val="1998 expenses"/>
      <sheetName val="Proforma OP statement - 1997"/>
      <sheetName val="As Occupied Results"/>
      <sheetName val="Sheet1"/>
      <sheetName val="Sheet2"/>
      <sheetName val="Sheet3"/>
      <sheetName val="Enhetsoversikt"/>
    </sheetNames>
    <sheetDataSet>
      <sheetData sheetId="0" refreshError="1"/>
      <sheetData sheetId="1" refreshError="1">
        <row r="18">
          <cell r="A18" t="str">
            <v xml:space="preserve">     Age/Life Depreciation Ratio Applied to Cost</v>
          </cell>
          <cell r="G18">
            <v>0.09</v>
          </cell>
        </row>
        <row r="20">
          <cell r="A20" t="str">
            <v xml:space="preserve">    External Obsolescence:</v>
          </cell>
          <cell r="G20">
            <v>-11550797.354841249</v>
          </cell>
        </row>
      </sheetData>
      <sheetData sheetId="2" refreshError="1">
        <row r="1">
          <cell r="A1" t="str">
            <v>COMPARABLE LEASE SUMMARY CHART</v>
          </cell>
        </row>
        <row r="2">
          <cell r="A2" t="str">
            <v>Proposed Office Building For Mobil Oil Corporation</v>
          </cell>
        </row>
        <row r="3">
          <cell r="A3" t="str">
            <v>13777 Midway Road</v>
          </cell>
        </row>
        <row r="4">
          <cell r="A4" t="str">
            <v>Farmers Branch, Dallas County, Texas</v>
          </cell>
        </row>
        <row r="8">
          <cell r="E8" t="str">
            <v>Rent Comparables</v>
          </cell>
        </row>
        <row r="9">
          <cell r="E9">
            <v>1</v>
          </cell>
          <cell r="F9">
            <v>2</v>
          </cell>
          <cell r="G9">
            <v>3</v>
          </cell>
          <cell r="H9">
            <v>4</v>
          </cell>
          <cell r="I9">
            <v>5</v>
          </cell>
        </row>
        <row r="11">
          <cell r="B11" t="str">
            <v>Location:</v>
          </cell>
          <cell r="E11" t="str">
            <v>Summit At Aliso Viejo</v>
          </cell>
          <cell r="F11" t="str">
            <v>145 Columbia</v>
          </cell>
          <cell r="G11" t="str">
            <v>Crown Cabot Fin. Ctr.</v>
          </cell>
          <cell r="H11" t="str">
            <v>High Park</v>
          </cell>
          <cell r="I11" t="str">
            <v>Pala Place</v>
          </cell>
        </row>
        <row r="12">
          <cell r="E12" t="str">
            <v>101 Enterprise Dr.</v>
          </cell>
          <cell r="F12" t="str">
            <v>145 Columbia</v>
          </cell>
          <cell r="G12" t="str">
            <v>28202 Cabot Road</v>
          </cell>
          <cell r="H12" t="str">
            <v>26010-26050 Acero</v>
          </cell>
          <cell r="I12" t="str">
            <v>25909 Madero</v>
          </cell>
        </row>
        <row r="13">
          <cell r="E13" t="str">
            <v>Aliso Viejo, CA</v>
          </cell>
          <cell r="F13" t="str">
            <v>Aliso Viejo, CA</v>
          </cell>
          <cell r="G13" t="str">
            <v>Laguna Niguel, CA</v>
          </cell>
          <cell r="H13" t="str">
            <v>Mission Viejo, CA</v>
          </cell>
          <cell r="I13" t="str">
            <v>Mission Viejo, CA</v>
          </cell>
        </row>
        <row r="16">
          <cell r="B16" t="str">
            <v>Building Type:</v>
          </cell>
          <cell r="E16" t="str">
            <v>Office</v>
          </cell>
          <cell r="F16" t="str">
            <v>Office</v>
          </cell>
          <cell r="G16" t="str">
            <v>Office</v>
          </cell>
          <cell r="H16" t="str">
            <v>Office</v>
          </cell>
          <cell r="I16" t="str">
            <v>Office</v>
          </cell>
        </row>
        <row r="17">
          <cell r="E17" t="str">
            <v>Class A</v>
          </cell>
          <cell r="F17" t="str">
            <v>Class C</v>
          </cell>
          <cell r="G17" t="str">
            <v>Class A</v>
          </cell>
          <cell r="H17" t="str">
            <v>Class A</v>
          </cell>
          <cell r="I17" t="str">
            <v>Class A</v>
          </cell>
        </row>
        <row r="19">
          <cell r="B19" t="str">
            <v>Building Size (NRSF):</v>
          </cell>
          <cell r="E19">
            <v>175000</v>
          </cell>
          <cell r="F19">
            <v>27000</v>
          </cell>
          <cell r="G19">
            <v>172900</v>
          </cell>
          <cell r="H19">
            <v>87390</v>
          </cell>
          <cell r="I19">
            <v>60587</v>
          </cell>
        </row>
        <row r="20">
          <cell r="E20" t="str">
            <v>(total for 2 buildings)</v>
          </cell>
        </row>
        <row r="22">
          <cell r="B22" t="str">
            <v>Occupancy:</v>
          </cell>
          <cell r="E22" t="str">
            <v>80% pre-leased after</v>
          </cell>
          <cell r="F22">
            <v>0.75</v>
          </cell>
          <cell r="G22">
            <v>0.88</v>
          </cell>
          <cell r="H22">
            <v>0.98</v>
          </cell>
          <cell r="I22">
            <v>1</v>
          </cell>
        </row>
        <row r="23">
          <cell r="E23" t="str">
            <v>one year of pre-leasing.</v>
          </cell>
          <cell r="G23" t="str">
            <v>100% leased</v>
          </cell>
        </row>
        <row r="24">
          <cell r="B24" t="str">
            <v>Construction:</v>
          </cell>
          <cell r="E24" t="str">
            <v>Steel Frame</v>
          </cell>
          <cell r="F24" t="str">
            <v>Steel Frame</v>
          </cell>
          <cell r="G24" t="str">
            <v>Steel Frame</v>
          </cell>
          <cell r="H24" t="str">
            <v>Steel Frame</v>
          </cell>
          <cell r="I24" t="str">
            <v>Steel Frame</v>
          </cell>
        </row>
        <row r="25">
          <cell r="E25" t="str">
            <v>Glass, Masonry</v>
          </cell>
          <cell r="F25" t="str">
            <v>Glass, Tilt Wall</v>
          </cell>
          <cell r="G25" t="str">
            <v>Glass</v>
          </cell>
          <cell r="H25" t="str">
            <v>Glass, Masonry</v>
          </cell>
          <cell r="I25" t="str">
            <v>Glass, Masonry</v>
          </cell>
        </row>
        <row r="27">
          <cell r="B27" t="str">
            <v>Number of Stories</v>
          </cell>
          <cell r="E27" t="str">
            <v>4 Each (avg.)</v>
          </cell>
          <cell r="F27">
            <v>2</v>
          </cell>
          <cell r="G27">
            <v>6</v>
          </cell>
          <cell r="H27">
            <v>2</v>
          </cell>
          <cell r="I27">
            <v>3</v>
          </cell>
        </row>
        <row r="29">
          <cell r="B29" t="str">
            <v>Parking:</v>
          </cell>
          <cell r="E29" t="str">
            <v>Surface, Garage</v>
          </cell>
          <cell r="F29" t="str">
            <v>Surface</v>
          </cell>
          <cell r="G29" t="str">
            <v>Surface &amp; Garage</v>
          </cell>
          <cell r="H29" t="str">
            <v>Surface</v>
          </cell>
          <cell r="I29" t="str">
            <v>Surface</v>
          </cell>
        </row>
        <row r="31">
          <cell r="B31" t="str">
            <v>Year Built:</v>
          </cell>
          <cell r="E31" t="str">
            <v>1998 Projected</v>
          </cell>
          <cell r="F31">
            <v>1991</v>
          </cell>
          <cell r="G31">
            <v>1989</v>
          </cell>
          <cell r="H31">
            <v>1991</v>
          </cell>
          <cell r="I31">
            <v>1988</v>
          </cell>
        </row>
        <row r="33">
          <cell r="B33" t="str">
            <v>Quoted Office</v>
          </cell>
          <cell r="E33">
            <v>2.35</v>
          </cell>
          <cell r="F33">
            <v>1.05</v>
          </cell>
          <cell r="G33">
            <v>2.25</v>
          </cell>
          <cell r="H33">
            <v>2.0499999999999998</v>
          </cell>
          <cell r="I33">
            <v>1.85</v>
          </cell>
        </row>
        <row r="34">
          <cell r="B34" t="str">
            <v>Rental Rate:</v>
          </cell>
          <cell r="E34">
            <v>28.200000000000003</v>
          </cell>
          <cell r="F34">
            <v>12.600000000000001</v>
          </cell>
          <cell r="G34">
            <v>27</v>
          </cell>
          <cell r="H34">
            <v>24.599999999999998</v>
          </cell>
          <cell r="I34">
            <v>22.200000000000003</v>
          </cell>
        </row>
        <row r="35">
          <cell r="B35" t="str">
            <v>Quoted Retail Space Rent:</v>
          </cell>
        </row>
        <row r="36">
          <cell r="B36" t="str">
            <v>(hide the above line if not applicable)</v>
          </cell>
        </row>
        <row r="38">
          <cell r="B38" t="str">
            <v>Lease Structure:</v>
          </cell>
          <cell r="E38" t="str">
            <v>Full Service</v>
          </cell>
          <cell r="F38" t="str">
            <v>Triple Net</v>
          </cell>
          <cell r="G38" t="str">
            <v>Full Service</v>
          </cell>
          <cell r="H38" t="str">
            <v>Full Service</v>
          </cell>
          <cell r="I38" t="str">
            <v>Full Service</v>
          </cell>
        </row>
        <row r="39">
          <cell r="E39" t="str">
            <v>Base Year Stop</v>
          </cell>
          <cell r="G39" t="str">
            <v>Base Year Stop</v>
          </cell>
          <cell r="H39" t="str">
            <v>Base Year Stop</v>
          </cell>
          <cell r="I39" t="str">
            <v>Base Year Stop</v>
          </cell>
        </row>
        <row r="40">
          <cell r="B40" t="str">
            <v>Estimated Expenses:</v>
          </cell>
          <cell r="E40" t="str">
            <v>Not Available</v>
          </cell>
          <cell r="F40" t="str">
            <v>$5.40/SF</v>
          </cell>
          <cell r="G40" t="str">
            <v>$7.35/SF</v>
          </cell>
          <cell r="H40" t="str">
            <v>$6.38/SF</v>
          </cell>
          <cell r="I40" t="str">
            <v>$6.35/SF</v>
          </cell>
        </row>
        <row r="41">
          <cell r="E41">
            <v>20.700000000000003</v>
          </cell>
          <cell r="F41">
            <v>12.6</v>
          </cell>
          <cell r="G41">
            <v>19.649999999999999</v>
          </cell>
          <cell r="H41">
            <v>18.22</v>
          </cell>
          <cell r="I41">
            <v>15.850000000000003</v>
          </cell>
        </row>
        <row r="42">
          <cell r="B42" t="str">
            <v>Triple Net Rent Equivalent:</v>
          </cell>
          <cell r="E42">
            <v>20.700000000000003</v>
          </cell>
          <cell r="F42">
            <v>12.6</v>
          </cell>
          <cell r="G42">
            <v>19.649999999999999</v>
          </cell>
          <cell r="H42">
            <v>18.22</v>
          </cell>
          <cell r="I42">
            <v>15.850000000000003</v>
          </cell>
        </row>
        <row r="44">
          <cell r="B44" t="str">
            <v xml:space="preserve">Term: </v>
          </cell>
          <cell r="E44" t="str">
            <v>3 to 5 years</v>
          </cell>
          <cell r="F44" t="str">
            <v>3 to 10 years</v>
          </cell>
          <cell r="G44" t="str">
            <v>3 to 5 years</v>
          </cell>
          <cell r="H44" t="str">
            <v>5 years</v>
          </cell>
          <cell r="I44" t="str">
            <v>5 years</v>
          </cell>
        </row>
        <row r="46">
          <cell r="B46" t="str">
            <v>Escalations:</v>
          </cell>
          <cell r="E46" t="str">
            <v>Negotiable</v>
          </cell>
          <cell r="F46" t="str">
            <v>4-5% per year</v>
          </cell>
          <cell r="G46" t="str">
            <v>4-5% per year</v>
          </cell>
          <cell r="H46" t="str">
            <v>4-5% per year</v>
          </cell>
          <cell r="I46" t="str">
            <v>4-5% per year</v>
          </cell>
        </row>
        <row r="48">
          <cell r="B48" t="str">
            <v>Tenant Finish-Out</v>
          </cell>
          <cell r="E48" t="str">
            <v>$25.00/SF on Usable</v>
          </cell>
          <cell r="F48" t="str">
            <v>Shell - $12-$15/SF</v>
          </cell>
          <cell r="G48" t="str">
            <v>2nd Gen. - $8.00/SF</v>
          </cell>
          <cell r="H48" t="str">
            <v>2nd Gen. - $8.00/SF</v>
          </cell>
          <cell r="I48" t="str">
            <v>2nd Gen. - $4.00/SF</v>
          </cell>
        </row>
        <row r="49">
          <cell r="F49" t="str">
            <v>2nd Gen.- $3-$5/SF</v>
          </cell>
          <cell r="G49" t="str">
            <v>on Usable</v>
          </cell>
          <cell r="H49" t="str">
            <v>on Usable</v>
          </cell>
          <cell r="I49" t="str">
            <v>on Usable</v>
          </cell>
        </row>
        <row r="50">
          <cell r="B50" t="str">
            <v>Comparison to Subject:</v>
          </cell>
          <cell r="E50" t="str">
            <v>Slightly Superior</v>
          </cell>
          <cell r="F50" t="str">
            <v>Inferior</v>
          </cell>
          <cell r="G50" t="str">
            <v>Superior</v>
          </cell>
          <cell r="H50" t="str">
            <v>Similar</v>
          </cell>
          <cell r="I50" t="str">
            <v>Similar</v>
          </cell>
        </row>
        <row r="52">
          <cell r="B52" t="str">
            <v>Notes:</v>
          </cell>
          <cell r="E52" t="str">
            <v>No Concessions. Property will eventually have 1.7M SF in 14 Bldgs.</v>
          </cell>
          <cell r="F52" t="str">
            <v xml:space="preserve">No concessions.  Lower quality improvements. </v>
          </cell>
          <cell r="G52" t="str">
            <v>Superior quality.  New lease - $2.10/sf/mo effective over 5 yrs for 5,400 sf. plus $25/stall of parking</v>
          </cell>
          <cell r="H52" t="str">
            <v>Better location than the subject.  Similar quality improvements.  New lease (9/97) - $2/sf/mo. for 3,480sf.  $7/sf TI's.</v>
          </cell>
          <cell r="I52" t="str">
            <v>Better location than the subject.  This bldg. has always had low vacancy according to the broker.</v>
          </cell>
        </row>
        <row r="53">
          <cell r="E53" t="str">
            <v>Near subject, similar quality.  Better proposed amenities.</v>
          </cell>
          <cell r="G53" t="str">
            <v>Better location than the subject.</v>
          </cell>
        </row>
        <row r="55">
          <cell r="B55" t="str">
            <v>*Assumes operating expenses of $7.50/SF.</v>
          </cell>
        </row>
      </sheetData>
      <sheetData sheetId="3" refreshError="1"/>
      <sheetData sheetId="4" refreshError="1"/>
      <sheetData sheetId="5" refreshError="1">
        <row r="1">
          <cell r="A1" t="str">
            <v>DISCOUNTED CASH FLOW ANALYSIS</v>
          </cell>
        </row>
        <row r="2">
          <cell r="A2" t="str">
            <v>Proposed Office Building For Mobil Oil Corporation</v>
          </cell>
        </row>
        <row r="3">
          <cell r="A3" t="str">
            <v>13777 Midway Road</v>
          </cell>
        </row>
        <row r="4">
          <cell r="A4" t="str">
            <v>Farmers Branch, Dallas County, Texas</v>
          </cell>
        </row>
        <row r="6">
          <cell r="A6" t="str">
            <v>11 year holding period</v>
          </cell>
        </row>
        <row r="8">
          <cell r="F8" t="str">
            <v>P.V.</v>
          </cell>
        </row>
        <row r="9">
          <cell r="D9" t="str">
            <v>Cash</v>
          </cell>
          <cell r="F9" t="str">
            <v>Factor @</v>
          </cell>
          <cell r="H9" t="str">
            <v>P.V. of</v>
          </cell>
        </row>
        <row r="10">
          <cell r="B10" t="str">
            <v>Year</v>
          </cell>
          <cell r="D10" t="str">
            <v>Flow</v>
          </cell>
          <cell r="F10">
            <v>0.115</v>
          </cell>
          <cell r="H10" t="str">
            <v>Cash Flow</v>
          </cell>
        </row>
        <row r="12">
          <cell r="B12">
            <v>1</v>
          </cell>
          <cell r="D12">
            <v>555422</v>
          </cell>
          <cell r="F12">
            <v>0.89686098654708524</v>
          </cell>
          <cell r="H12">
            <v>498136.32286995515</v>
          </cell>
        </row>
        <row r="13">
          <cell r="B13">
            <v>2</v>
          </cell>
          <cell r="D13">
            <v>553497</v>
          </cell>
          <cell r="F13">
            <v>0.80435962919021098</v>
          </cell>
          <cell r="H13">
            <v>445210.64167789422</v>
          </cell>
        </row>
        <row r="14">
          <cell r="B14">
            <v>3</v>
          </cell>
          <cell r="D14">
            <v>551515</v>
          </cell>
          <cell r="F14">
            <v>0.72139877057418023</v>
          </cell>
          <cell r="H14">
            <v>397862.24295321899</v>
          </cell>
        </row>
        <row r="15">
          <cell r="B15">
            <v>4</v>
          </cell>
          <cell r="D15">
            <v>549476</v>
          </cell>
          <cell r="F15">
            <v>0.64699441307101357</v>
          </cell>
          <cell r="H15">
            <v>355507.90211660828</v>
          </cell>
        </row>
        <row r="16">
          <cell r="B16">
            <v>5</v>
          </cell>
          <cell r="D16">
            <v>566724</v>
          </cell>
          <cell r="F16">
            <v>0.58026404759732153</v>
          </cell>
          <cell r="H16">
            <v>328849.56211054447</v>
          </cell>
        </row>
        <row r="17">
          <cell r="B17">
            <v>6</v>
          </cell>
          <cell r="D17">
            <v>761533</v>
          </cell>
          <cell r="F17">
            <v>0.52041618618593866</v>
          </cell>
          <cell r="H17">
            <v>396314.09951473644</v>
          </cell>
        </row>
        <row r="18">
          <cell r="B18">
            <v>7</v>
          </cell>
          <cell r="D18">
            <v>760525</v>
          </cell>
          <cell r="F18">
            <v>0.46674097415779248</v>
          </cell>
          <cell r="H18">
            <v>354968.1793713551</v>
          </cell>
        </row>
        <row r="19">
          <cell r="B19">
            <v>8</v>
          </cell>
          <cell r="D19">
            <v>758226</v>
          </cell>
          <cell r="F19">
            <v>0.41860177054510533</v>
          </cell>
          <cell r="H19">
            <v>317394.74607333302</v>
          </cell>
        </row>
        <row r="20">
          <cell r="B20">
            <v>9</v>
          </cell>
          <cell r="D20">
            <v>755861</v>
          </cell>
          <cell r="F20">
            <v>0.37542759690143979</v>
          </cell>
          <cell r="H20">
            <v>283771.07882151916</v>
          </cell>
        </row>
        <row r="21">
          <cell r="B21">
            <v>10</v>
          </cell>
          <cell r="D21">
            <v>773687</v>
          </cell>
          <cell r="F21">
            <v>0.33670636493402667</v>
          </cell>
          <cell r="H21">
            <v>260505.33736671228</v>
          </cell>
        </row>
        <row r="22">
          <cell r="B22">
            <v>11</v>
          </cell>
          <cell r="D22">
            <v>-681072</v>
          </cell>
          <cell r="F22">
            <v>0.30197880263141408</v>
          </cell>
          <cell r="H22">
            <v>-205669.30706578246</v>
          </cell>
        </row>
        <row r="23">
          <cell r="A23" t="str">
            <v>Total P.V. of Cash Flows</v>
          </cell>
          <cell r="H23">
            <v>3432850.8058100943</v>
          </cell>
        </row>
        <row r="24">
          <cell r="A24" t="str">
            <v>Reversion</v>
          </cell>
          <cell r="D24">
            <v>7023077.1428571427</v>
          </cell>
          <cell r="F24">
            <v>0.30197880263141408</v>
          </cell>
          <cell r="H24">
            <v>2120820.4263880528</v>
          </cell>
        </row>
        <row r="25">
          <cell r="A25" t="str">
            <v>Total Value Indication</v>
          </cell>
          <cell r="H25">
            <v>5553671.2321981471</v>
          </cell>
        </row>
        <row r="27">
          <cell r="B27" t="str">
            <v>Rounded to</v>
          </cell>
          <cell r="H27">
            <v>5600000</v>
          </cell>
        </row>
        <row r="28">
          <cell r="H28">
            <v>48.414427499394819</v>
          </cell>
          <cell r="I28" t="str">
            <v>Per Sq. Ft.</v>
          </cell>
        </row>
        <row r="31">
          <cell r="A31" t="str">
            <v>Reversion Calculation:</v>
          </cell>
        </row>
        <row r="32">
          <cell r="A32" t="str">
            <v>Year 12 NOI</v>
          </cell>
          <cell r="F32">
            <v>760230</v>
          </cell>
        </row>
        <row r="33">
          <cell r="A33" t="str">
            <v>Capitalized @</v>
          </cell>
          <cell r="E33" t="str">
            <v xml:space="preserve"> </v>
          </cell>
          <cell r="F33">
            <v>0.105</v>
          </cell>
        </row>
        <row r="34">
          <cell r="A34" t="str">
            <v>Gross Reversion</v>
          </cell>
          <cell r="F34">
            <v>7240285.7142857146</v>
          </cell>
        </row>
        <row r="35">
          <cell r="A35" t="str">
            <v>Less Cost of Sales @</v>
          </cell>
          <cell r="D35">
            <v>0.03</v>
          </cell>
          <cell r="F35">
            <v>217208.57142857142</v>
          </cell>
        </row>
        <row r="36">
          <cell r="A36" t="str">
            <v>Net Reversion</v>
          </cell>
          <cell r="F36">
            <v>7023077.1428571427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N-Building - Office"/>
      <sheetName val="RCN-Building - Basement"/>
      <sheetName val="RCN - Site Improvements"/>
      <sheetName val="Soft Cost"/>
      <sheetName val="Physical Depreciation"/>
      <sheetName val="Summary"/>
    </sheetNames>
    <sheetDataSet>
      <sheetData sheetId="0" refreshError="1">
        <row r="6">
          <cell r="A6" t="str">
            <v>67 Park Place East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CapEx"/>
      <sheetName val="DCF"/>
      <sheetName val="FMV"/>
      <sheetName val="Economic Rent Analysis"/>
      <sheetName val="RES FAC"/>
      <sheetName val="RES FAC @ SC"/>
      <sheetName val="Depreciation"/>
      <sheetName val="Output Fee vs. Fair Rent"/>
      <sheetName val="Cap Chrg vs. Fac. FMV"/>
      <sheetName val="CSC on SC Fees"/>
      <sheetName val="CSC on Fair Rents"/>
      <sheetName val="FMV_Curve"/>
      <sheetName val="Graph"/>
      <sheetName val="Hist-Proj Risi  Pulp Data"/>
      <sheetName val="Trends"/>
      <sheetName val="SCA P&amp;L"/>
      <sheetName val="Land Footprint"/>
      <sheetName val="Hist-Proj Pulp-Wood prices-17yr"/>
      <sheetName val="His-proj wood-pulp price-10yr"/>
      <sheetName val="Pulp Projections"/>
      <sheetName val="Hist-Proj Average Prod. Cost"/>
      <sheetName val="SCA Current Pulp prices"/>
      <sheetName val="Revised Pulp Price Analysis"/>
      <sheetName val="Service_Recipient_Analysis"/>
      <sheetName val="Fair Market Rents"/>
      <sheetName val="Summary Sheet"/>
      <sheetName val="Exh_III_Cov_Estimate Capex Disc"/>
      <sheetName val="Exh_IV_GuidCo_marg_analy"/>
      <sheetName val="Exhibit_IV_Cov_DCF"/>
      <sheetName val="Exh_V_Cover_econ_rent"/>
      <sheetName val="Exh_VI_Cover_res_Fac_PO"/>
      <sheetName val="Exh_VII_Cover_res_Fac_PO "/>
      <sheetName val="Exh_VIII_Cover_res_Fac_SC"/>
      <sheetName val="Exh_IX_Cover_res_Fac_SC "/>
      <sheetName val="Exh_X_cover_service_cap"/>
      <sheetName val="Exh_XI_IRR of Return PO "/>
      <sheetName val="Exh_XII_IRR of Return PO"/>
      <sheetName val="Exh_XIII"/>
      <sheetName val="Exh.XIV-Fair Market Rent Co"/>
      <sheetName val="Exh.XV"/>
      <sheetName val="Exh.XVI"/>
      <sheetName val="Module1"/>
      <sheetName val="Exh.XVII"/>
      <sheetName val="Exh.XV-Fair Market Rent Co"/>
      <sheetName val="Exh_XIII_IRR of Possession"/>
      <sheetName val="Exh_XIV"/>
      <sheetName val="Exh.X"/>
    </sheetNames>
    <sheetDataSet>
      <sheetData sheetId="0" refreshError="1">
        <row r="6">
          <cell r="B6">
            <v>36892</v>
          </cell>
        </row>
        <row r="11">
          <cell r="B11">
            <v>50753</v>
          </cell>
        </row>
        <row r="22">
          <cell r="B22">
            <v>9.9776000000000007</v>
          </cell>
        </row>
      </sheetData>
      <sheetData sheetId="1" refreshError="1"/>
      <sheetData sheetId="2" refreshError="1">
        <row r="13">
          <cell r="C13">
            <v>0.11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ouston"/>
      <sheetName val="Trends"/>
      <sheetName val="Depreciation "/>
    </sheetNames>
    <sheetDataSet>
      <sheetData sheetId="0" refreshError="1"/>
      <sheetData sheetId="1" refreshError="1"/>
      <sheetData sheetId="2" refreshError="1"/>
      <sheetData sheetId="3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</row>
        <row r="3">
          <cell r="B3" t="str">
            <v>Land</v>
          </cell>
          <cell r="C3" t="str">
            <v>Building</v>
          </cell>
          <cell r="D3" t="str">
            <v>Leasehold Improvements</v>
          </cell>
          <cell r="E3" t="str">
            <v>Machinery &amp; Equipment</v>
          </cell>
          <cell r="F3" t="str">
            <v>Tools, Molds, &amp; Dies</v>
          </cell>
          <cell r="G3" t="str">
            <v>Road Vehicles</v>
          </cell>
          <cell r="H3" t="str">
            <v>Forklifts &amp; Material Handling</v>
          </cell>
          <cell r="I3" t="str">
            <v>Warehousing Equipment</v>
          </cell>
          <cell r="J3" t="str">
            <v>Computer Equipment</v>
          </cell>
          <cell r="K3" t="str">
            <v>Office Equipment</v>
          </cell>
          <cell r="L3" t="str">
            <v>Furniture</v>
          </cell>
        </row>
        <row r="5">
          <cell r="B5" t="str">
            <v>n/a</v>
          </cell>
          <cell r="C5">
            <v>40</v>
          </cell>
          <cell r="D5">
            <v>15</v>
          </cell>
          <cell r="E5">
            <v>20</v>
          </cell>
          <cell r="F5">
            <v>10</v>
          </cell>
          <cell r="G5">
            <v>7</v>
          </cell>
          <cell r="H5">
            <v>10</v>
          </cell>
          <cell r="I5">
            <v>15</v>
          </cell>
          <cell r="J5">
            <v>5</v>
          </cell>
          <cell r="K5">
            <v>8</v>
          </cell>
          <cell r="L5">
            <v>8</v>
          </cell>
        </row>
        <row r="6">
          <cell r="B6">
            <v>1</v>
          </cell>
          <cell r="C6">
            <v>0.1</v>
          </cell>
          <cell r="D6">
            <v>0.1</v>
          </cell>
          <cell r="E6">
            <v>0.1</v>
          </cell>
          <cell r="F6">
            <v>0.05</v>
          </cell>
          <cell r="G6">
            <v>0.05</v>
          </cell>
          <cell r="H6">
            <v>0.05</v>
          </cell>
          <cell r="I6">
            <v>0.1</v>
          </cell>
          <cell r="J6">
            <v>0.03</v>
          </cell>
          <cell r="K6">
            <v>0.05</v>
          </cell>
          <cell r="L6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F97"/>
  <sheetViews>
    <sheetView showGridLines="0" zoomScale="70" zoomScaleNormal="70" workbookViewId="0">
      <pane xSplit="3" ySplit="11" topLeftCell="D20" activePane="bottomRight" state="frozen"/>
      <selection pane="topRight" activeCell="D1" sqref="D1"/>
      <selection pane="bottomLeft" activeCell="A12" sqref="A12"/>
      <selection pane="bottomRight" activeCell="N63" sqref="N63"/>
    </sheetView>
  </sheetViews>
  <sheetFormatPr defaultColWidth="11.42578125" defaultRowHeight="15" outlineLevelCol="1"/>
  <cols>
    <col min="1" max="1" width="2" style="1" customWidth="1"/>
    <col min="2" max="2" width="9.42578125" style="1" customWidth="1"/>
    <col min="3" max="3" width="4.7109375" style="1" customWidth="1"/>
    <col min="4" max="5" width="7.42578125" style="1" customWidth="1" outlineLevel="1"/>
    <col min="6" max="6" width="10.7109375" style="1" customWidth="1" outlineLevel="1"/>
    <col min="7" max="7" width="6.5703125" style="1" customWidth="1" outlineLevel="1"/>
    <col min="8" max="9" width="7.42578125" style="1" customWidth="1" outlineLevel="1"/>
    <col min="10" max="10" width="9.7109375" style="1" customWidth="1" outlineLevel="1"/>
    <col min="11" max="11" width="6.7109375" style="1" customWidth="1" outlineLevel="1"/>
    <col min="12" max="13" width="7.42578125" style="1" customWidth="1" outlineLevel="1"/>
    <col min="14" max="14" width="9.85546875" style="1" customWidth="1" outlineLevel="1"/>
    <col min="15" max="15" width="6.5703125" style="1" customWidth="1" outlineLevel="1"/>
    <col min="16" max="17" width="7.42578125" style="1" customWidth="1" outlineLevel="1"/>
    <col min="18" max="18" width="9.85546875" style="1" customWidth="1" outlineLevel="1"/>
    <col min="19" max="19" width="6.140625" style="1" customWidth="1" outlineLevel="1"/>
    <col min="20" max="21" width="7.42578125" style="1" customWidth="1" outlineLevel="1"/>
    <col min="22" max="22" width="10" style="1" customWidth="1" outlineLevel="1"/>
    <col min="23" max="23" width="6.7109375" style="1" customWidth="1" outlineLevel="1"/>
    <col min="24" max="25" width="7.42578125" style="1" customWidth="1" outlineLevel="1"/>
    <col min="26" max="26" width="9.85546875" style="1" customWidth="1" outlineLevel="1"/>
    <col min="27" max="27" width="6.7109375" style="1" customWidth="1" outlineLevel="1"/>
    <col min="28" max="28" width="8.140625" style="1" customWidth="1" outlineLevel="1"/>
    <col min="29" max="29" width="7.7109375" style="1" customWidth="1" outlineLevel="1"/>
    <col min="30" max="30" width="9.85546875" style="1" customWidth="1" outlineLevel="1"/>
    <col min="31" max="31" width="6.7109375" style="1" customWidth="1" outlineLevel="1"/>
    <col min="32" max="32" width="8" style="1" customWidth="1" outlineLevel="1"/>
    <col min="33" max="33" width="10.140625" style="1" customWidth="1" outlineLevel="1"/>
    <col min="34" max="34" width="10.85546875" style="1" customWidth="1" outlineLevel="1"/>
    <col min="35" max="35" width="7.42578125" style="1" customWidth="1" outlineLevel="1"/>
    <col min="36" max="36" width="8" style="1" customWidth="1" outlineLevel="1"/>
    <col min="37" max="37" width="10.140625" style="1" customWidth="1" outlineLevel="1"/>
    <col min="38" max="38" width="10.85546875" style="1" customWidth="1" outlineLevel="1"/>
    <col min="39" max="39" width="7.42578125" style="1" customWidth="1" outlineLevel="1"/>
    <col min="40" max="40" width="8.85546875" style="1" customWidth="1" outlineLevel="1"/>
    <col min="41" max="41" width="10.140625" style="1" customWidth="1" outlineLevel="1"/>
    <col min="42" max="42" width="10.85546875" style="1" customWidth="1" outlineLevel="1"/>
    <col min="43" max="43" width="7.42578125" style="1" customWidth="1" outlineLevel="1"/>
    <col min="44" max="44" width="8.7109375" style="1" customWidth="1" outlineLevel="1"/>
    <col min="45" max="45" width="10.140625" style="1" customWidth="1" outlineLevel="1"/>
    <col min="46" max="46" width="10.85546875" style="1" customWidth="1" outlineLevel="1"/>
    <col min="47" max="47" width="7.42578125" style="1" customWidth="1" outlineLevel="1"/>
    <col min="48" max="48" width="8" style="1" customWidth="1"/>
    <col min="49" max="49" width="10.140625" style="1" customWidth="1"/>
    <col min="50" max="50" width="10.85546875" style="1" customWidth="1"/>
    <col min="51" max="51" width="7.42578125" style="1" customWidth="1"/>
    <col min="52" max="52" width="8" style="1" customWidth="1"/>
    <col min="53" max="53" width="10.140625" style="1" customWidth="1"/>
    <col min="54" max="54" width="10.85546875" style="1" customWidth="1"/>
    <col min="55" max="55" width="7.42578125" style="1" customWidth="1"/>
    <col min="56" max="56" width="8" style="1" customWidth="1"/>
    <col min="57" max="57" width="10.140625" style="1" customWidth="1"/>
    <col min="58" max="58" width="10.85546875" style="1" customWidth="1"/>
    <col min="59" max="59" width="7.42578125" style="1" customWidth="1"/>
    <col min="60" max="61" width="8" style="1" customWidth="1"/>
    <col min="62" max="62" width="10.140625" style="1" customWidth="1"/>
    <col min="63" max="63" width="10.85546875" style="1" customWidth="1"/>
    <col min="64" max="64" width="7.42578125" style="1" customWidth="1"/>
    <col min="65" max="66" width="10" style="1" customWidth="1"/>
    <col min="67" max="67" width="10.140625" style="1" customWidth="1"/>
    <col min="68" max="68" width="12.7109375" style="1" customWidth="1"/>
    <col min="69" max="69" width="7.42578125" style="1" customWidth="1"/>
    <col min="70" max="71" width="10" style="1" customWidth="1"/>
    <col min="72" max="72" width="10.140625" style="1" customWidth="1"/>
    <col min="73" max="73" width="10.85546875" style="1" customWidth="1"/>
    <col min="74" max="74" width="7.42578125" style="1" customWidth="1"/>
    <col min="75" max="16384" width="11.42578125" style="1"/>
  </cols>
  <sheetData>
    <row r="2" spans="2:84" ht="15" customHeight="1">
      <c r="B2" s="20" t="s">
        <v>10</v>
      </c>
      <c r="BH2" s="19"/>
      <c r="BI2" s="19"/>
      <c r="BJ2" s="19"/>
      <c r="BK2" s="19"/>
      <c r="BL2" s="19"/>
      <c r="BM2" s="19"/>
      <c r="BN2" s="19"/>
      <c r="BR2" s="19"/>
      <c r="BS2" s="19"/>
    </row>
    <row r="3" spans="2:84" ht="8.25" customHeight="1">
      <c r="B3" s="20"/>
    </row>
    <row r="4" spans="2:84" ht="15" customHeight="1">
      <c r="B4" s="21" t="s">
        <v>11</v>
      </c>
      <c r="BH4" s="2"/>
      <c r="BI4" s="2"/>
      <c r="BM4" s="2"/>
      <c r="BN4" s="2"/>
      <c r="BR4" s="2"/>
      <c r="BS4" s="2"/>
    </row>
    <row r="5" spans="2:84" ht="15" customHeight="1">
      <c r="B5" s="21" t="s">
        <v>12</v>
      </c>
      <c r="BM5" s="119"/>
      <c r="BN5" s="119"/>
      <c r="BO5" s="19"/>
      <c r="BP5" s="19"/>
      <c r="BR5" s="119"/>
      <c r="BS5" s="119"/>
      <c r="BT5" s="19"/>
      <c r="BU5" s="19"/>
    </row>
    <row r="6" spans="2:84" ht="15" customHeight="1">
      <c r="B6" s="21" t="s">
        <v>13</v>
      </c>
      <c r="BH6" s="120"/>
      <c r="BI6" s="120"/>
      <c r="BJ6" s="120"/>
      <c r="BK6" s="120"/>
      <c r="BL6" s="120"/>
      <c r="BM6" s="120"/>
      <c r="BN6" s="120"/>
      <c r="BO6" s="19"/>
      <c r="BP6" s="19"/>
      <c r="BR6" s="120"/>
      <c r="BS6" s="120"/>
      <c r="BT6" s="19"/>
      <c r="BU6" s="19"/>
    </row>
    <row r="7" spans="2:84" ht="15" customHeight="1">
      <c r="B7" s="21" t="s">
        <v>14</v>
      </c>
      <c r="BH7" s="19"/>
      <c r="BI7" s="19"/>
      <c r="BJ7" s="19"/>
      <c r="BK7" s="19"/>
      <c r="BL7" s="19"/>
      <c r="BM7" s="120"/>
      <c r="BN7" s="120"/>
      <c r="BO7" s="19"/>
      <c r="BP7" s="19"/>
      <c r="BR7" s="120"/>
      <c r="BS7" s="120"/>
      <c r="BT7" s="19"/>
      <c r="BU7" s="19"/>
    </row>
    <row r="8" spans="2:84">
      <c r="BM8" s="119"/>
      <c r="BN8" s="119"/>
      <c r="BR8" s="119"/>
      <c r="BS8" s="119"/>
    </row>
    <row r="9" spans="2:84">
      <c r="AV9" s="1" t="s">
        <v>15</v>
      </c>
      <c r="AZ9" s="1" t="s">
        <v>57</v>
      </c>
      <c r="BD9" s="1" t="s">
        <v>56</v>
      </c>
      <c r="BH9" s="1" t="s">
        <v>55</v>
      </c>
      <c r="BM9" s="1" t="s">
        <v>16</v>
      </c>
    </row>
    <row r="10" spans="2:84">
      <c r="B10" s="52"/>
      <c r="C10" s="53"/>
      <c r="D10" s="216">
        <v>2000</v>
      </c>
      <c r="E10" s="217"/>
      <c r="F10" s="217"/>
      <c r="G10" s="218"/>
      <c r="H10" s="216">
        <v>2001</v>
      </c>
      <c r="I10" s="217"/>
      <c r="J10" s="217"/>
      <c r="K10" s="218"/>
      <c r="L10" s="216">
        <v>2002</v>
      </c>
      <c r="M10" s="217"/>
      <c r="N10" s="217"/>
      <c r="O10" s="218"/>
      <c r="P10" s="216">
        <v>2003</v>
      </c>
      <c r="Q10" s="217"/>
      <c r="R10" s="217"/>
      <c r="S10" s="218"/>
      <c r="T10" s="216">
        <v>2004</v>
      </c>
      <c r="U10" s="217"/>
      <c r="V10" s="217"/>
      <c r="W10" s="218"/>
      <c r="X10" s="216">
        <v>2005</v>
      </c>
      <c r="Y10" s="217"/>
      <c r="Z10" s="217"/>
      <c r="AA10" s="218"/>
      <c r="AB10" s="216">
        <v>2006</v>
      </c>
      <c r="AC10" s="217"/>
      <c r="AD10" s="217"/>
      <c r="AE10" s="218"/>
      <c r="AF10" s="216">
        <v>2007</v>
      </c>
      <c r="AG10" s="217"/>
      <c r="AH10" s="217"/>
      <c r="AI10" s="218"/>
      <c r="AJ10" s="216">
        <v>2008</v>
      </c>
      <c r="AK10" s="217"/>
      <c r="AL10" s="217"/>
      <c r="AM10" s="218"/>
      <c r="AN10" s="216">
        <v>2009</v>
      </c>
      <c r="AO10" s="217"/>
      <c r="AP10" s="217"/>
      <c r="AQ10" s="218"/>
      <c r="AR10" s="216">
        <v>2010</v>
      </c>
      <c r="AS10" s="217"/>
      <c r="AT10" s="217"/>
      <c r="AU10" s="218"/>
      <c r="AV10" s="216">
        <v>2011</v>
      </c>
      <c r="AW10" s="217"/>
      <c r="AX10" s="217"/>
      <c r="AY10" s="218"/>
      <c r="AZ10" s="216">
        <v>2012</v>
      </c>
      <c r="BA10" s="217"/>
      <c r="BB10" s="217"/>
      <c r="BC10" s="218"/>
      <c r="BD10" s="216">
        <v>2013</v>
      </c>
      <c r="BE10" s="217"/>
      <c r="BF10" s="217"/>
      <c r="BG10" s="218"/>
      <c r="BH10" s="216">
        <v>2014</v>
      </c>
      <c r="BI10" s="217"/>
      <c r="BJ10" s="217"/>
      <c r="BK10" s="217"/>
      <c r="BL10" s="218"/>
      <c r="BM10" s="216">
        <v>2015</v>
      </c>
      <c r="BN10" s="217"/>
      <c r="BO10" s="217"/>
      <c r="BP10" s="217"/>
      <c r="BQ10" s="218"/>
      <c r="BR10" s="216">
        <v>2016</v>
      </c>
      <c r="BS10" s="217"/>
      <c r="BT10" s="217"/>
      <c r="BU10" s="217"/>
      <c r="BV10" s="218"/>
    </row>
    <row r="11" spans="2:84" ht="15.75" thickBot="1">
      <c r="B11" s="54"/>
      <c r="C11" s="55"/>
      <c r="D11" s="56" t="s">
        <v>17</v>
      </c>
      <c r="E11" s="57" t="s">
        <v>1</v>
      </c>
      <c r="F11" s="58" t="s">
        <v>18</v>
      </c>
      <c r="G11" s="58" t="s">
        <v>19</v>
      </c>
      <c r="H11" s="56" t="s">
        <v>17</v>
      </c>
      <c r="I11" s="57" t="s">
        <v>1</v>
      </c>
      <c r="J11" s="58" t="s">
        <v>18</v>
      </c>
      <c r="K11" s="58" t="s">
        <v>19</v>
      </c>
      <c r="L11" s="56" t="s">
        <v>17</v>
      </c>
      <c r="M11" s="57" t="s">
        <v>1</v>
      </c>
      <c r="N11" s="58" t="s">
        <v>18</v>
      </c>
      <c r="O11" s="58" t="s">
        <v>19</v>
      </c>
      <c r="P11" s="58" t="s">
        <v>17</v>
      </c>
      <c r="Q11" s="57" t="s">
        <v>1</v>
      </c>
      <c r="R11" s="58" t="s">
        <v>18</v>
      </c>
      <c r="S11" s="58" t="s">
        <v>19</v>
      </c>
      <c r="T11" s="56" t="s">
        <v>17</v>
      </c>
      <c r="U11" s="57" t="s">
        <v>1</v>
      </c>
      <c r="V11" s="58" t="s">
        <v>18</v>
      </c>
      <c r="W11" s="58" t="s">
        <v>19</v>
      </c>
      <c r="X11" s="56" t="s">
        <v>17</v>
      </c>
      <c r="Y11" s="57" t="s">
        <v>1</v>
      </c>
      <c r="Z11" s="58" t="s">
        <v>18</v>
      </c>
      <c r="AA11" s="58" t="s">
        <v>19</v>
      </c>
      <c r="AB11" s="59" t="s">
        <v>17</v>
      </c>
      <c r="AC11" s="60" t="s">
        <v>1</v>
      </c>
      <c r="AD11" s="59" t="s">
        <v>18</v>
      </c>
      <c r="AE11" s="60" t="s">
        <v>19</v>
      </c>
      <c r="AF11" s="59" t="s">
        <v>17</v>
      </c>
      <c r="AG11" s="60" t="s">
        <v>1</v>
      </c>
      <c r="AH11" s="59" t="s">
        <v>18</v>
      </c>
      <c r="AI11" s="60" t="s">
        <v>19</v>
      </c>
      <c r="AJ11" s="59" t="s">
        <v>17</v>
      </c>
      <c r="AK11" s="60" t="s">
        <v>1</v>
      </c>
      <c r="AL11" s="59" t="s">
        <v>18</v>
      </c>
      <c r="AM11" s="60" t="s">
        <v>19</v>
      </c>
      <c r="AN11" s="59" t="s">
        <v>17</v>
      </c>
      <c r="AO11" s="60" t="s">
        <v>1</v>
      </c>
      <c r="AP11" s="59" t="s">
        <v>18</v>
      </c>
      <c r="AQ11" s="60" t="s">
        <v>19</v>
      </c>
      <c r="AR11" s="59" t="s">
        <v>17</v>
      </c>
      <c r="AS11" s="60" t="s">
        <v>1</v>
      </c>
      <c r="AT11" s="59" t="s">
        <v>18</v>
      </c>
      <c r="AU11" s="60" t="s">
        <v>19</v>
      </c>
      <c r="AV11" s="59" t="s">
        <v>17</v>
      </c>
      <c r="AW11" s="60" t="s">
        <v>1</v>
      </c>
      <c r="AX11" s="59" t="s">
        <v>18</v>
      </c>
      <c r="AY11" s="60" t="s">
        <v>19</v>
      </c>
      <c r="AZ11" s="59" t="s">
        <v>17</v>
      </c>
      <c r="BA11" s="60" t="s">
        <v>1</v>
      </c>
      <c r="BB11" s="59" t="s">
        <v>18</v>
      </c>
      <c r="BC11" s="60" t="s">
        <v>19</v>
      </c>
      <c r="BD11" s="59" t="s">
        <v>17</v>
      </c>
      <c r="BE11" s="60" t="s">
        <v>1</v>
      </c>
      <c r="BF11" s="59" t="s">
        <v>18</v>
      </c>
      <c r="BG11" s="60" t="s">
        <v>19</v>
      </c>
      <c r="BH11" s="59" t="s">
        <v>17</v>
      </c>
      <c r="BI11" s="59" t="s">
        <v>17</v>
      </c>
      <c r="BJ11" s="60" t="s">
        <v>1</v>
      </c>
      <c r="BK11" s="59" t="s">
        <v>18</v>
      </c>
      <c r="BL11" s="60" t="s">
        <v>19</v>
      </c>
      <c r="BM11" s="59" t="s">
        <v>17</v>
      </c>
      <c r="BN11" s="146" t="s">
        <v>17</v>
      </c>
      <c r="BO11" s="60" t="s">
        <v>1</v>
      </c>
      <c r="BP11" s="59" t="s">
        <v>18</v>
      </c>
      <c r="BQ11" s="60" t="s">
        <v>19</v>
      </c>
      <c r="BR11" s="59" t="s">
        <v>17</v>
      </c>
      <c r="BS11" s="59" t="s">
        <v>17</v>
      </c>
      <c r="BT11" s="60" t="s">
        <v>1</v>
      </c>
      <c r="BU11" s="59" t="s">
        <v>18</v>
      </c>
      <c r="BV11" s="60" t="s">
        <v>19</v>
      </c>
      <c r="CE11" s="1" t="s">
        <v>53</v>
      </c>
      <c r="CF11" s="1" t="s">
        <v>54</v>
      </c>
    </row>
    <row r="12" spans="2:84" ht="15.75">
      <c r="B12" s="61" t="s">
        <v>7</v>
      </c>
      <c r="C12" s="62">
        <v>1</v>
      </c>
      <c r="D12" s="63">
        <v>28.591311888841997</v>
      </c>
      <c r="E12" s="64">
        <v>6000.0573274963517</v>
      </c>
      <c r="F12" s="65">
        <v>171549.51040137999</v>
      </c>
      <c r="G12" s="65"/>
      <c r="H12" s="66">
        <v>24.984697240983909</v>
      </c>
      <c r="I12" s="64">
        <v>5999.5291700169746</v>
      </c>
      <c r="J12" s="65">
        <v>149896.4199013256</v>
      </c>
      <c r="K12" s="65"/>
      <c r="L12" s="67">
        <v>16.567105038221978</v>
      </c>
      <c r="M12" s="64">
        <v>5200.1795467405209</v>
      </c>
      <c r="N12" s="65">
        <v>86151.920768463766</v>
      </c>
      <c r="O12" s="68"/>
      <c r="P12" s="63">
        <v>21.776128704465499</v>
      </c>
      <c r="Q12" s="64">
        <v>3899.9734432234432</v>
      </c>
      <c r="R12" s="65">
        <v>84926.323643631171</v>
      </c>
      <c r="S12" s="65"/>
      <c r="T12" s="67">
        <v>20.312270000000002</v>
      </c>
      <c r="U12" s="64">
        <v>5299.9823103725539</v>
      </c>
      <c r="V12" s="65">
        <v>107654.67168351113</v>
      </c>
      <c r="W12" s="68"/>
      <c r="X12" s="67">
        <v>22.132390000000001</v>
      </c>
      <c r="Y12" s="64">
        <v>9600.329938354329</v>
      </c>
      <c r="Z12" s="65">
        <v>212478.24632433397</v>
      </c>
      <c r="AA12" s="68"/>
      <c r="AB12" s="67">
        <v>24.186019999999999</v>
      </c>
      <c r="AC12" s="64">
        <v>8400.4002799368645</v>
      </c>
      <c r="AD12" s="65">
        <v>203172.24917855859</v>
      </c>
      <c r="AE12" s="69"/>
      <c r="AF12" s="67">
        <v>27.965</v>
      </c>
      <c r="AG12" s="64">
        <v>9400.1216534143368</v>
      </c>
      <c r="AH12" s="65">
        <v>255822.14876969086</v>
      </c>
      <c r="AI12" s="69"/>
      <c r="AJ12" s="67">
        <v>29.219190000000001</v>
      </c>
      <c r="AK12" s="64">
        <v>8199.9080675422138</v>
      </c>
      <c r="AL12" s="65">
        <v>239594.67180804879</v>
      </c>
      <c r="AM12" s="69"/>
      <c r="AN12" s="67">
        <v>29</v>
      </c>
      <c r="AO12" s="64">
        <v>7800.4177313201699</v>
      </c>
      <c r="AP12" s="65">
        <v>226212.11420828494</v>
      </c>
      <c r="AQ12" s="69"/>
      <c r="AR12" s="67">
        <v>28.53</v>
      </c>
      <c r="AS12" s="64">
        <v>15900.419101223981</v>
      </c>
      <c r="AT12" s="65">
        <v>453638.95695792016</v>
      </c>
      <c r="AU12" s="69"/>
      <c r="AV12" s="67" t="e">
        <f>#REF!</f>
        <v>#REF!</v>
      </c>
      <c r="AW12" s="64" t="e">
        <f>#REF!</f>
        <v>#REF!</v>
      </c>
      <c r="AX12" s="65" t="e">
        <f>AW12*AV12</f>
        <v>#REF!</v>
      </c>
      <c r="AY12" s="69"/>
      <c r="AZ12" s="67" t="e">
        <f>#REF!</f>
        <v>#REF!</v>
      </c>
      <c r="BA12" s="64" t="e">
        <f>#REF!</f>
        <v>#REF!</v>
      </c>
      <c r="BB12" s="65" t="e">
        <f>AZ12*BA12</f>
        <v>#REF!</v>
      </c>
      <c r="BC12" s="69"/>
      <c r="BD12" s="67" t="e">
        <f>+#REF!</f>
        <v>#REF!</v>
      </c>
      <c r="BE12" s="64" t="e">
        <f>+#REF!</f>
        <v>#REF!</v>
      </c>
      <c r="BF12" s="65" t="e">
        <f>+BE12*BD12</f>
        <v>#REF!</v>
      </c>
      <c r="BG12" s="69"/>
      <c r="BH12" s="67" t="e">
        <f>+#REF!</f>
        <v>#REF!</v>
      </c>
      <c r="BI12" s="158" t="e">
        <f>+#REF!</f>
        <v>#REF!</v>
      </c>
      <c r="BJ12" s="64" t="e">
        <f>+#REF!</f>
        <v>#REF!</v>
      </c>
      <c r="BK12" s="65" t="e">
        <f t="shared" ref="BK12:BK62" si="0">+BH12*BJ12</f>
        <v>#REF!</v>
      </c>
      <c r="BL12" s="69"/>
      <c r="BM12" s="67">
        <v>44.95</v>
      </c>
      <c r="BN12" s="158" t="e">
        <f>+#REF!</f>
        <v>#REF!</v>
      </c>
      <c r="BO12" s="64">
        <v>13299.922094165995</v>
      </c>
      <c r="BP12" s="65">
        <f t="shared" ref="BP12:BP63" si="1">BO12*BM12</f>
        <v>597831.49813276157</v>
      </c>
      <c r="BQ12" s="69"/>
      <c r="BR12" s="136">
        <v>59.28</v>
      </c>
      <c r="BS12" s="147" t="e">
        <f>+#REF!</f>
        <v>#REF!</v>
      </c>
      <c r="BT12" s="159" t="e">
        <f>+#REF!</f>
        <v>#REF!</v>
      </c>
      <c r="BU12" s="65" t="e">
        <f t="shared" ref="BU12:BU56" si="2">+BT12*BR12</f>
        <v>#REF!</v>
      </c>
      <c r="BV12" s="69"/>
      <c r="CD12" s="161">
        <v>42373</v>
      </c>
      <c r="CE12" s="1" t="e">
        <f>+VLOOKUP(CD12,#REF!,2,FALSE)</f>
        <v>#REF!</v>
      </c>
      <c r="CF12" s="2" t="e">
        <f t="shared" ref="CF12:CF24" si="3">+CE12*BS12</f>
        <v>#REF!</v>
      </c>
    </row>
    <row r="13" spans="2:84" ht="15.75">
      <c r="B13" s="70" t="s">
        <v>7</v>
      </c>
      <c r="C13" s="71">
        <v>2</v>
      </c>
      <c r="D13" s="72">
        <v>29.249290629812567</v>
      </c>
      <c r="E13" s="73">
        <v>5999.8561601000629</v>
      </c>
      <c r="F13" s="2">
        <v>175491.53656383799</v>
      </c>
      <c r="G13" s="2"/>
      <c r="H13" s="74">
        <v>24.528802859596908</v>
      </c>
      <c r="I13" s="73">
        <v>7800.2292504243715</v>
      </c>
      <c r="J13" s="2">
        <v>191330.28554332076</v>
      </c>
      <c r="K13" s="2"/>
      <c r="L13" s="75">
        <v>16.525636035237724</v>
      </c>
      <c r="M13" s="73">
        <v>7199.5704755948664</v>
      </c>
      <c r="N13" s="2">
        <v>118977.48128972412</v>
      </c>
      <c r="O13" s="76"/>
      <c r="P13" s="72">
        <v>20.574622576295297</v>
      </c>
      <c r="Q13" s="73">
        <v>7700.3583638583623</v>
      </c>
      <c r="R13" s="2">
        <v>158431.96703860458</v>
      </c>
      <c r="S13" s="2"/>
      <c r="T13" s="75">
        <v>21.097730000000002</v>
      </c>
      <c r="U13" s="73">
        <v>11359.521873790169</v>
      </c>
      <c r="V13" s="2">
        <v>239660.12542231908</v>
      </c>
      <c r="W13" s="76"/>
      <c r="X13" s="75">
        <v>21.878529999999998</v>
      </c>
      <c r="Y13" s="73">
        <v>8699.9252509008602</v>
      </c>
      <c r="Z13" s="2">
        <v>190341.57559959198</v>
      </c>
      <c r="AA13" s="76"/>
      <c r="AB13" s="75">
        <v>24.606999999999999</v>
      </c>
      <c r="AC13" s="73">
        <v>8599.7180380595019</v>
      </c>
      <c r="AD13" s="2">
        <v>211613.26176253016</v>
      </c>
      <c r="AE13" s="77"/>
      <c r="AF13" s="75">
        <v>28.068999999999999</v>
      </c>
      <c r="AG13" s="73">
        <v>12000.289466630929</v>
      </c>
      <c r="AH13" s="2">
        <v>327840.34804599301</v>
      </c>
      <c r="AI13" s="77"/>
      <c r="AJ13" s="75">
        <v>26.795040200000003</v>
      </c>
      <c r="AK13" s="73">
        <v>13499.847970457724</v>
      </c>
      <c r="AL13" s="2">
        <v>361728.96906230313</v>
      </c>
      <c r="AM13" s="77"/>
      <c r="AN13" s="75">
        <v>27.18</v>
      </c>
      <c r="AO13" s="73">
        <v>15599.952053366687</v>
      </c>
      <c r="AP13" s="2">
        <v>424006.69681050658</v>
      </c>
      <c r="AQ13" s="77"/>
      <c r="AR13" s="75">
        <v>26.72</v>
      </c>
      <c r="AS13" s="73">
        <v>16099.659161976237</v>
      </c>
      <c r="AT13" s="2">
        <v>430182.89280800504</v>
      </c>
      <c r="AU13" s="77"/>
      <c r="AV13" s="75" t="e">
        <f>#REF!</f>
        <v>#REF!</v>
      </c>
      <c r="AW13" s="73" t="e">
        <f>#REF!</f>
        <v>#REF!</v>
      </c>
      <c r="AX13" s="2" t="e">
        <f t="shared" ref="AX13:AX63" si="4">AW13*AV13</f>
        <v>#REF!</v>
      </c>
      <c r="AY13" s="77"/>
      <c r="AZ13" s="75" t="e">
        <f>#REF!</f>
        <v>#REF!</v>
      </c>
      <c r="BA13" s="73" t="e">
        <f>#REF!</f>
        <v>#REF!</v>
      </c>
      <c r="BB13" s="2" t="e">
        <f t="shared" ref="BB13:BB63" si="5">AZ13*BA13</f>
        <v>#REF!</v>
      </c>
      <c r="BC13" s="77"/>
      <c r="BD13" s="75" t="e">
        <f>+#REF!</f>
        <v>#REF!</v>
      </c>
      <c r="BE13" s="73" t="e">
        <f>+#REF!</f>
        <v>#REF!</v>
      </c>
      <c r="BF13" s="2" t="e">
        <f t="shared" ref="BF13:BF63" si="6">+BE13*BD13</f>
        <v>#REF!</v>
      </c>
      <c r="BG13" s="77"/>
      <c r="BH13" s="75" t="e">
        <f>+#REF!</f>
        <v>#REF!</v>
      </c>
      <c r="BI13" s="72" t="e">
        <f>+#REF!</f>
        <v>#REF!</v>
      </c>
      <c r="BJ13" s="73" t="e">
        <f>+#REF!</f>
        <v>#REF!</v>
      </c>
      <c r="BK13" s="2" t="e">
        <f t="shared" si="0"/>
        <v>#REF!</v>
      </c>
      <c r="BL13" s="77"/>
      <c r="BM13" s="75">
        <v>45.31</v>
      </c>
      <c r="BN13" s="72" t="e">
        <f>+#REF!</f>
        <v>#REF!</v>
      </c>
      <c r="BO13" s="73">
        <v>21499.894130259981</v>
      </c>
      <c r="BP13" s="2">
        <f t="shared" si="1"/>
        <v>974160.20304207981</v>
      </c>
      <c r="BQ13" s="77"/>
      <c r="BR13" s="121">
        <v>64.09</v>
      </c>
      <c r="BS13" s="148" t="e">
        <f>+#REF!</f>
        <v>#REF!</v>
      </c>
      <c r="BT13" s="122" t="e">
        <f>+#REF!</f>
        <v>#REF!</v>
      </c>
      <c r="BU13" s="2" t="e">
        <f t="shared" si="2"/>
        <v>#REF!</v>
      </c>
      <c r="BV13" s="77"/>
      <c r="CD13" s="161">
        <f>+CD12+7</f>
        <v>42380</v>
      </c>
      <c r="CE13" s="1" t="e">
        <f>+VLOOKUP(CD13,#REF!,2,FALSE)</f>
        <v>#REF!</v>
      </c>
      <c r="CF13" s="2" t="e">
        <f t="shared" si="3"/>
        <v>#REF!</v>
      </c>
    </row>
    <row r="14" spans="2:84" ht="15.75">
      <c r="B14" s="70" t="s">
        <v>7</v>
      </c>
      <c r="C14" s="71">
        <v>3</v>
      </c>
      <c r="D14" s="72">
        <v>29.231833125210457</v>
      </c>
      <c r="E14" s="73">
        <v>6599.5313737752767</v>
      </c>
      <c r="F14" s="2">
        <v>192916.3998227898</v>
      </c>
      <c r="G14" s="2"/>
      <c r="H14" s="74">
        <v>23.532828831093223</v>
      </c>
      <c r="I14" s="73">
        <v>7699.8262902409242</v>
      </c>
      <c r="J14" s="2">
        <v>181198.69411739119</v>
      </c>
      <c r="K14" s="2"/>
      <c r="L14" s="75">
        <v>16.325579742225059</v>
      </c>
      <c r="M14" s="73">
        <v>6800.0124184758342</v>
      </c>
      <c r="N14" s="2">
        <v>111014.14498594792</v>
      </c>
      <c r="O14" s="76"/>
      <c r="P14" s="72">
        <v>20.021531040533418</v>
      </c>
      <c r="Q14" s="73">
        <v>7799.982600732601</v>
      </c>
      <c r="R14" s="2">
        <v>156167.59375618835</v>
      </c>
      <c r="S14" s="2"/>
      <c r="T14" s="75">
        <v>21.582270000000001</v>
      </c>
      <c r="U14" s="73">
        <v>8400.0070877631879</v>
      </c>
      <c r="V14" s="2">
        <v>181291.22097001883</v>
      </c>
      <c r="W14" s="76"/>
      <c r="X14" s="75">
        <v>22.552970000000002</v>
      </c>
      <c r="Y14" s="73">
        <v>9199.6278924327708</v>
      </c>
      <c r="Z14" s="2">
        <v>207478.93186919953</v>
      </c>
      <c r="AA14" s="76"/>
      <c r="AB14" s="75">
        <v>27.374808000000002</v>
      </c>
      <c r="AC14" s="73">
        <v>11500.017600285892</v>
      </c>
      <c r="AD14" s="2">
        <v>314810.77380444703</v>
      </c>
      <c r="AE14" s="77"/>
      <c r="AF14" s="75">
        <v>28.8</v>
      </c>
      <c r="AG14" s="73">
        <v>12399.750052115905</v>
      </c>
      <c r="AH14" s="2">
        <v>347806.78908682504</v>
      </c>
      <c r="AI14" s="77"/>
      <c r="AJ14" s="75">
        <v>23.221019999999999</v>
      </c>
      <c r="AK14" s="73">
        <v>12899.766371839542</v>
      </c>
      <c r="AL14" s="2">
        <v>299545.73291581339</v>
      </c>
      <c r="AM14" s="77"/>
      <c r="AN14" s="75">
        <v>26.17</v>
      </c>
      <c r="AO14" s="73">
        <v>13699.731945561212</v>
      </c>
      <c r="AP14" s="2">
        <v>358521.98501533695</v>
      </c>
      <c r="AQ14" s="77"/>
      <c r="AR14" s="75">
        <v>28.88</v>
      </c>
      <c r="AS14" s="73">
        <v>17200.20941659966</v>
      </c>
      <c r="AT14" s="2">
        <v>496742.04795139818</v>
      </c>
      <c r="AU14" s="77"/>
      <c r="AV14" s="75" t="e">
        <f>#REF!</f>
        <v>#REF!</v>
      </c>
      <c r="AW14" s="73" t="e">
        <f>#REF!</f>
        <v>#REF!</v>
      </c>
      <c r="AX14" s="2" t="e">
        <f t="shared" si="4"/>
        <v>#REF!</v>
      </c>
      <c r="AY14" s="77"/>
      <c r="AZ14" s="75" t="e">
        <f>#REF!</f>
        <v>#REF!</v>
      </c>
      <c r="BA14" s="73" t="e">
        <f>#REF!</f>
        <v>#REF!</v>
      </c>
      <c r="BB14" s="2" t="e">
        <f t="shared" si="5"/>
        <v>#REF!</v>
      </c>
      <c r="BC14" s="77"/>
      <c r="BD14" s="75" t="e">
        <f>+#REF!</f>
        <v>#REF!</v>
      </c>
      <c r="BE14" s="73" t="e">
        <f>+#REF!</f>
        <v>#REF!</v>
      </c>
      <c r="BF14" s="2" t="e">
        <f t="shared" si="6"/>
        <v>#REF!</v>
      </c>
      <c r="BG14" s="77"/>
      <c r="BH14" s="75" t="e">
        <f>+#REF!</f>
        <v>#REF!</v>
      </c>
      <c r="BI14" s="72" t="e">
        <f>+#REF!</f>
        <v>#REF!</v>
      </c>
      <c r="BJ14" s="73" t="e">
        <f>+#REF!</f>
        <v>#REF!</v>
      </c>
      <c r="BK14" s="2" t="e">
        <f t="shared" si="0"/>
        <v>#REF!</v>
      </c>
      <c r="BL14" s="77"/>
      <c r="BM14" s="75">
        <v>44.89</v>
      </c>
      <c r="BN14" s="72" t="e">
        <f>+#REF!</f>
        <v>#REF!</v>
      </c>
      <c r="BO14" s="73">
        <v>22099.584085291401</v>
      </c>
      <c r="BP14" s="2">
        <f t="shared" si="1"/>
        <v>992050.32958873094</v>
      </c>
      <c r="BQ14" s="77"/>
      <c r="BR14" s="121">
        <v>52.72</v>
      </c>
      <c r="BS14" s="148" t="e">
        <f>+#REF!</f>
        <v>#REF!</v>
      </c>
      <c r="BT14" s="122" t="e">
        <f>+#REF!</f>
        <v>#REF!</v>
      </c>
      <c r="BU14" s="2" t="e">
        <f t="shared" si="2"/>
        <v>#REF!</v>
      </c>
      <c r="BV14" s="77"/>
      <c r="CD14" s="161">
        <f>+CD13+7</f>
        <v>42387</v>
      </c>
      <c r="CE14" s="1" t="e">
        <f>+VLOOKUP(CD14,#REF!,2,FALSE)</f>
        <v>#REF!</v>
      </c>
      <c r="CF14" s="2" t="e">
        <f t="shared" si="3"/>
        <v>#REF!</v>
      </c>
    </row>
    <row r="15" spans="2:84" ht="15.75">
      <c r="B15" s="70" t="s">
        <v>7</v>
      </c>
      <c r="C15" s="71">
        <v>4</v>
      </c>
      <c r="D15" s="72">
        <v>28.867073541717886</v>
      </c>
      <c r="E15" s="73">
        <v>5999.6825099020225</v>
      </c>
      <c r="F15" s="2">
        <v>173193.27624030024</v>
      </c>
      <c r="G15" s="2"/>
      <c r="H15" s="74">
        <v>23.182534561160438</v>
      </c>
      <c r="I15" s="73">
        <v>7299.9896065993626</v>
      </c>
      <c r="J15" s="2">
        <v>169232.26135110171</v>
      </c>
      <c r="K15" s="2"/>
      <c r="L15" s="75">
        <v>16.180893097302594</v>
      </c>
      <c r="M15" s="73">
        <v>6200.4392924149024</v>
      </c>
      <c r="N15" s="2">
        <v>100328.64534688008</v>
      </c>
      <c r="O15" s="76"/>
      <c r="P15" s="72">
        <v>19.778302216929252</v>
      </c>
      <c r="Q15" s="73">
        <v>7799.7881562881566</v>
      </c>
      <c r="R15" s="2">
        <v>154266.56738309257</v>
      </c>
      <c r="S15" s="2"/>
      <c r="T15" s="75">
        <v>20.658740000000002</v>
      </c>
      <c r="U15" s="73">
        <v>9000.4491199857057</v>
      </c>
      <c r="V15" s="2">
        <v>185937.9382530135</v>
      </c>
      <c r="W15" s="76"/>
      <c r="X15" s="75">
        <v>24.010169999999999</v>
      </c>
      <c r="Y15" s="73">
        <v>10000.31460138777</v>
      </c>
      <c r="Z15" s="2">
        <v>240109.2536328026</v>
      </c>
      <c r="AA15" s="76"/>
      <c r="AB15" s="75">
        <v>29.174236000000008</v>
      </c>
      <c r="AC15" s="73">
        <v>10600.442449149765</v>
      </c>
      <c r="AD15" s="2">
        <v>309259.80971591332</v>
      </c>
      <c r="AE15" s="77"/>
      <c r="AF15" s="75">
        <v>27.524999999999999</v>
      </c>
      <c r="AG15" s="73">
        <v>11899.895589505346</v>
      </c>
      <c r="AH15" s="78">
        <v>318623.92506397335</v>
      </c>
      <c r="AI15" s="77"/>
      <c r="AJ15" s="75">
        <v>22.161960000000001</v>
      </c>
      <c r="AK15" s="73">
        <v>12399.908276005837</v>
      </c>
      <c r="AL15" s="2">
        <v>274806.27121651033</v>
      </c>
      <c r="AM15" s="77"/>
      <c r="AN15" s="75">
        <v>26.47</v>
      </c>
      <c r="AO15" s="73">
        <v>13900.460615265492</v>
      </c>
      <c r="AP15" s="2">
        <v>367945.19248607755</v>
      </c>
      <c r="AQ15" s="77"/>
      <c r="AR15" s="75">
        <v>29.84</v>
      </c>
      <c r="AS15" s="73">
        <v>16999.626135382234</v>
      </c>
      <c r="AT15" s="2">
        <v>507268.84387980588</v>
      </c>
      <c r="AU15" s="77"/>
      <c r="AV15" s="75" t="e">
        <f>#REF!</f>
        <v>#REF!</v>
      </c>
      <c r="AW15" s="73" t="e">
        <f>#REF!</f>
        <v>#REF!</v>
      </c>
      <c r="AX15" s="2" t="e">
        <f t="shared" si="4"/>
        <v>#REF!</v>
      </c>
      <c r="AY15" s="77"/>
      <c r="AZ15" s="75" t="e">
        <f>#REF!</f>
        <v>#REF!</v>
      </c>
      <c r="BA15" s="73" t="e">
        <f>#REF!</f>
        <v>#REF!</v>
      </c>
      <c r="BB15" s="2" t="e">
        <f t="shared" si="5"/>
        <v>#REF!</v>
      </c>
      <c r="BC15" s="77"/>
      <c r="BD15" s="75" t="e">
        <f>+#REF!</f>
        <v>#REF!</v>
      </c>
      <c r="BE15" s="73" t="e">
        <f>+#REF!</f>
        <v>#REF!</v>
      </c>
      <c r="BF15" s="2" t="e">
        <f t="shared" si="6"/>
        <v>#REF!</v>
      </c>
      <c r="BG15" s="77"/>
      <c r="BH15" s="75" t="e">
        <f>+#REF!</f>
        <v>#REF!</v>
      </c>
      <c r="BI15" s="72" t="e">
        <f>+#REF!</f>
        <v>#REF!</v>
      </c>
      <c r="BJ15" s="73" t="e">
        <f>+#REF!</f>
        <v>#REF!</v>
      </c>
      <c r="BK15" s="2" t="e">
        <f t="shared" si="0"/>
        <v>#REF!</v>
      </c>
      <c r="BL15" s="77"/>
      <c r="BM15" s="75">
        <v>41.49</v>
      </c>
      <c r="BN15" s="72" t="e">
        <f>+#REF!</f>
        <v>#REF!</v>
      </c>
      <c r="BO15" s="73">
        <v>22499.635367342686</v>
      </c>
      <c r="BP15" s="2">
        <f t="shared" si="1"/>
        <v>933509.87139104807</v>
      </c>
      <c r="BQ15" s="77"/>
      <c r="BR15" s="121">
        <v>48.05</v>
      </c>
      <c r="BS15" s="148" t="e">
        <f>+#REF!</f>
        <v>#REF!</v>
      </c>
      <c r="BT15" s="122" t="e">
        <f>+#REF!</f>
        <v>#REF!</v>
      </c>
      <c r="BU15" s="2" t="e">
        <f t="shared" si="2"/>
        <v>#REF!</v>
      </c>
      <c r="BV15" s="77"/>
      <c r="CD15" s="161">
        <f>+CD14+7</f>
        <v>42394</v>
      </c>
      <c r="CE15" s="1" t="e">
        <f>+VLOOKUP(CD15,#REF!,2,FALSE)</f>
        <v>#REF!</v>
      </c>
      <c r="CF15" s="2" t="e">
        <f t="shared" si="3"/>
        <v>#REF!</v>
      </c>
    </row>
    <row r="16" spans="2:84" ht="15.75">
      <c r="B16" s="70" t="s">
        <v>7</v>
      </c>
      <c r="C16" s="71">
        <v>5</v>
      </c>
      <c r="D16" s="72">
        <v>29.529042587298001</v>
      </c>
      <c r="E16" s="73">
        <v>6100.0508651240361</v>
      </c>
      <c r="F16" s="2">
        <v>180128.66178093167</v>
      </c>
      <c r="G16" s="2"/>
      <c r="H16" s="74">
        <v>23.549641751089027</v>
      </c>
      <c r="I16" s="73">
        <v>7500.0002382441398</v>
      </c>
      <c r="J16" s="2">
        <v>176622.31874373186</v>
      </c>
      <c r="K16" s="2"/>
      <c r="L16" s="75">
        <v>16.061886708267885</v>
      </c>
      <c r="M16" s="73">
        <v>7200.3156437058888</v>
      </c>
      <c r="N16" s="2">
        <v>115650.65413297294</v>
      </c>
      <c r="O16" s="76"/>
      <c r="P16" s="72">
        <v>19.904637376734609</v>
      </c>
      <c r="Q16" s="73">
        <v>7999.8406593406598</v>
      </c>
      <c r="R16" s="2">
        <v>159233.92739583334</v>
      </c>
      <c r="S16" s="2"/>
      <c r="T16" s="75">
        <v>21.067409999999999</v>
      </c>
      <c r="U16" s="73">
        <v>9299.5261919652148</v>
      </c>
      <c r="V16" s="2">
        <v>195916.93109186989</v>
      </c>
      <c r="W16" s="76"/>
      <c r="X16" s="75">
        <v>24.664512000000002</v>
      </c>
      <c r="Y16" s="73">
        <v>10199.895410822239</v>
      </c>
      <c r="Z16" s="2">
        <v>251575.44275897005</v>
      </c>
      <c r="AA16" s="76"/>
      <c r="AB16" s="75">
        <v>26.114500000000003</v>
      </c>
      <c r="AC16" s="73">
        <v>10299.852943804164</v>
      </c>
      <c r="AD16" s="2">
        <v>268975.50970097387</v>
      </c>
      <c r="AE16" s="77"/>
      <c r="AF16" s="75">
        <v>25.66</v>
      </c>
      <c r="AG16" s="73">
        <v>12400.221507489803</v>
      </c>
      <c r="AH16" s="78">
        <v>308884.6816651831</v>
      </c>
      <c r="AI16" s="77"/>
      <c r="AJ16" s="75">
        <v>22.504110000000001</v>
      </c>
      <c r="AK16" s="73">
        <v>13899.596801572412</v>
      </c>
      <c r="AL16" s="2">
        <v>312798.05537823372</v>
      </c>
      <c r="AM16" s="77"/>
      <c r="AN16" s="75">
        <v>27.72</v>
      </c>
      <c r="AO16" s="73">
        <v>14399.842401500937</v>
      </c>
      <c r="AP16" s="2">
        <v>399163.63136960595</v>
      </c>
      <c r="AQ16" s="77"/>
      <c r="AR16" s="75">
        <v>31.81</v>
      </c>
      <c r="AS16" s="73">
        <v>17000.400964888773</v>
      </c>
      <c r="AT16" s="2">
        <v>540782.75469311187</v>
      </c>
      <c r="AU16" s="77"/>
      <c r="AV16" s="75" t="e">
        <f>#REF!</f>
        <v>#REF!</v>
      </c>
      <c r="AW16" s="73" t="e">
        <f>#REF!</f>
        <v>#REF!</v>
      </c>
      <c r="AX16" s="2" t="e">
        <f t="shared" si="4"/>
        <v>#REF!</v>
      </c>
      <c r="AY16" s="77"/>
      <c r="AZ16" s="75" t="e">
        <f>#REF!</f>
        <v>#REF!</v>
      </c>
      <c r="BA16" s="73" t="e">
        <f>#REF!</f>
        <v>#REF!</v>
      </c>
      <c r="BB16" s="2" t="e">
        <f t="shared" si="5"/>
        <v>#REF!</v>
      </c>
      <c r="BC16" s="77"/>
      <c r="BD16" s="75" t="e">
        <f>+#REF!</f>
        <v>#REF!</v>
      </c>
      <c r="BE16" s="73" t="e">
        <f>+#REF!</f>
        <v>#REF!</v>
      </c>
      <c r="BF16" s="2" t="e">
        <f t="shared" si="6"/>
        <v>#REF!</v>
      </c>
      <c r="BG16" s="77"/>
      <c r="BH16" s="75" t="e">
        <f>+#REF!</f>
        <v>#REF!</v>
      </c>
      <c r="BI16" s="72" t="e">
        <f>+#REF!</f>
        <v>#REF!</v>
      </c>
      <c r="BJ16" s="73" t="e">
        <f>+#REF!</f>
        <v>#REF!</v>
      </c>
      <c r="BK16" s="2" t="e">
        <f t="shared" si="0"/>
        <v>#REF!</v>
      </c>
      <c r="BL16" s="77"/>
      <c r="BM16" s="75">
        <v>37.83</v>
      </c>
      <c r="BN16" s="72" t="e">
        <f>+#REF!</f>
        <v>#REF!</v>
      </c>
      <c r="BO16" s="73">
        <v>20599.779445486765</v>
      </c>
      <c r="BP16" s="2">
        <f t="shared" si="1"/>
        <v>779289.6564227643</v>
      </c>
      <c r="BQ16" s="77"/>
      <c r="BR16" s="144">
        <v>51.98</v>
      </c>
      <c r="BS16" s="149" t="e">
        <f>+#REF!</f>
        <v>#REF!</v>
      </c>
      <c r="BT16" s="122" t="e">
        <f>+#REF!</f>
        <v>#REF!</v>
      </c>
      <c r="BU16" s="2" t="e">
        <f t="shared" si="2"/>
        <v>#REF!</v>
      </c>
      <c r="BV16" s="77"/>
      <c r="CD16" s="161">
        <f>+CD15+7</f>
        <v>42401</v>
      </c>
      <c r="CE16" s="1" t="e">
        <f>+VLOOKUP(CD16,#REF!,2,FALSE)</f>
        <v>#REF!</v>
      </c>
      <c r="CF16" s="2" t="e">
        <f t="shared" si="3"/>
        <v>#REF!</v>
      </c>
    </row>
    <row r="17" spans="2:84" ht="15.75">
      <c r="B17" s="70" t="s">
        <v>7</v>
      </c>
      <c r="C17" s="71">
        <v>6</v>
      </c>
      <c r="D17" s="72">
        <v>31.290637236675835</v>
      </c>
      <c r="E17" s="73">
        <v>6599.9155722326441</v>
      </c>
      <c r="F17" s="2">
        <v>206515.56396341947</v>
      </c>
      <c r="G17" s="2"/>
      <c r="H17" s="74">
        <v>24.175385698629636</v>
      </c>
      <c r="I17" s="73">
        <v>7200.3697549063409</v>
      </c>
      <c r="J17" s="2">
        <v>174071.71599760815</v>
      </c>
      <c r="K17" s="2"/>
      <c r="L17" s="75">
        <v>17.000215935787658</v>
      </c>
      <c r="M17" s="73">
        <v>8000.0163197236361</v>
      </c>
      <c r="N17" s="2">
        <v>136002.00492512708</v>
      </c>
      <c r="O17" s="76"/>
      <c r="P17" s="72">
        <v>20.052283722960471</v>
      </c>
      <c r="Q17" s="73">
        <v>7900.2982295482298</v>
      </c>
      <c r="R17" s="2">
        <v>158419.0215949034</v>
      </c>
      <c r="S17" s="2"/>
      <c r="T17" s="75">
        <v>22.7852</v>
      </c>
      <c r="U17" s="73">
        <v>8899.8177730128955</v>
      </c>
      <c r="V17" s="2">
        <v>202784.12792165342</v>
      </c>
      <c r="W17" s="76"/>
      <c r="X17" s="75">
        <v>23.654987999999999</v>
      </c>
      <c r="Y17" s="73">
        <v>9099.7465380148296</v>
      </c>
      <c r="Z17" s="2">
        <v>215254.39515978235</v>
      </c>
      <c r="AA17" s="76"/>
      <c r="AB17" s="75">
        <v>25.930847999999997</v>
      </c>
      <c r="AC17" s="73">
        <v>10899.565412906875</v>
      </c>
      <c r="AD17" s="2">
        <v>282634.97398814542</v>
      </c>
      <c r="AE17" s="77"/>
      <c r="AF17" s="75">
        <v>25.701000000000001</v>
      </c>
      <c r="AG17" s="73">
        <v>11900.406861431253</v>
      </c>
      <c r="AH17" s="78">
        <v>296931.45475010993</v>
      </c>
      <c r="AI17" s="77"/>
      <c r="AJ17" s="75">
        <v>23.538839999999997</v>
      </c>
      <c r="AK17" s="73">
        <v>13700.360939873135</v>
      </c>
      <c r="AL17" s="2">
        <v>322490.60410592332</v>
      </c>
      <c r="AM17" s="77"/>
      <c r="AN17" s="75">
        <v>28.21</v>
      </c>
      <c r="AO17" s="73">
        <v>12400.12886029959</v>
      </c>
      <c r="AP17" s="2">
        <v>349807.63514905144</v>
      </c>
      <c r="AQ17" s="77"/>
      <c r="AR17" s="75">
        <v>36.58</v>
      </c>
      <c r="AS17" s="73">
        <v>17200.225944786922</v>
      </c>
      <c r="AT17" s="2">
        <v>629184.2650603056</v>
      </c>
      <c r="AU17" s="77"/>
      <c r="AV17" s="75" t="e">
        <f>#REF!</f>
        <v>#REF!</v>
      </c>
      <c r="AW17" s="73" t="e">
        <f>#REF!</f>
        <v>#REF!</v>
      </c>
      <c r="AX17" s="2" t="e">
        <f t="shared" si="4"/>
        <v>#REF!</v>
      </c>
      <c r="AY17" s="77"/>
      <c r="AZ17" s="75" t="e">
        <f>#REF!</f>
        <v>#REF!</v>
      </c>
      <c r="BA17" s="73" t="e">
        <f>#REF!</f>
        <v>#REF!</v>
      </c>
      <c r="BB17" s="2" t="e">
        <f t="shared" si="5"/>
        <v>#REF!</v>
      </c>
      <c r="BC17" s="77"/>
      <c r="BD17" s="75" t="e">
        <f>+#REF!</f>
        <v>#REF!</v>
      </c>
      <c r="BE17" s="73" t="e">
        <f>+#REF!</f>
        <v>#REF!</v>
      </c>
      <c r="BF17" s="2" t="e">
        <f t="shared" si="6"/>
        <v>#REF!</v>
      </c>
      <c r="BG17" s="77"/>
      <c r="BH17" s="75" t="e">
        <f>+#REF!</f>
        <v>#REF!</v>
      </c>
      <c r="BI17" s="72" t="e">
        <f>+#REF!</f>
        <v>#REF!</v>
      </c>
      <c r="BJ17" s="73" t="e">
        <f>+#REF!</f>
        <v>#REF!</v>
      </c>
      <c r="BK17" s="2" t="e">
        <f t="shared" si="0"/>
        <v>#REF!</v>
      </c>
      <c r="BL17" s="77"/>
      <c r="BM17" s="75">
        <v>41.06</v>
      </c>
      <c r="BN17" s="72" t="e">
        <f>+#REF!</f>
        <v>#REF!</v>
      </c>
      <c r="BO17" s="73">
        <v>20699.841388963341</v>
      </c>
      <c r="BP17" s="2">
        <f t="shared" si="1"/>
        <v>849935.48743083479</v>
      </c>
      <c r="BQ17" s="77"/>
      <c r="BR17" s="144">
        <v>54.86</v>
      </c>
      <c r="BS17" s="149" t="e">
        <f>+#REF!</f>
        <v>#REF!</v>
      </c>
      <c r="BT17" s="122" t="e">
        <f>+#REF!</f>
        <v>#REF!</v>
      </c>
      <c r="BU17" s="2" t="e">
        <f t="shared" si="2"/>
        <v>#REF!</v>
      </c>
      <c r="BV17" s="77"/>
      <c r="CD17" s="161">
        <f t="shared" ref="CD17:CD24" si="7">+CD16+7</f>
        <v>42408</v>
      </c>
      <c r="CE17" s="1" t="e">
        <f>+VLOOKUP(CD17,#REF!,2,FALSE)</f>
        <v>#REF!</v>
      </c>
      <c r="CF17" s="2" t="e">
        <f t="shared" si="3"/>
        <v>#REF!</v>
      </c>
    </row>
    <row r="18" spans="2:84" ht="15.75">
      <c r="B18" s="70" t="s">
        <v>7</v>
      </c>
      <c r="C18" s="71">
        <v>7</v>
      </c>
      <c r="D18" s="72">
        <v>31.681611958435763</v>
      </c>
      <c r="E18" s="73">
        <v>6700.171148634563</v>
      </c>
      <c r="F18" s="2">
        <v>212272.22238614704</v>
      </c>
      <c r="G18" s="2"/>
      <c r="H18" s="74">
        <v>24.794559040415688</v>
      </c>
      <c r="I18" s="73">
        <v>7600.4997468656011</v>
      </c>
      <c r="J18" s="2">
        <v>188451.03971032365</v>
      </c>
      <c r="K18" s="2"/>
      <c r="L18" s="75">
        <v>17.699511926084856</v>
      </c>
      <c r="M18" s="73">
        <v>7499.578724798238</v>
      </c>
      <c r="N18" s="2">
        <v>132738.88308017867</v>
      </c>
      <c r="O18" s="76"/>
      <c r="P18" s="72">
        <v>20.111586144062422</v>
      </c>
      <c r="Q18" s="73">
        <v>7700.0625763125763</v>
      </c>
      <c r="R18" s="2">
        <v>154860.4718181816</v>
      </c>
      <c r="S18" s="2"/>
      <c r="T18" s="75">
        <v>22.929490000000001</v>
      </c>
      <c r="U18" s="73">
        <v>8399.9881175734845</v>
      </c>
      <c r="V18" s="2">
        <v>192607.44354202005</v>
      </c>
      <c r="W18" s="76"/>
      <c r="X18" s="75">
        <v>23.855076</v>
      </c>
      <c r="Y18" s="73">
        <v>9700.4705023973311</v>
      </c>
      <c r="Z18" s="2">
        <v>231405.46107044653</v>
      </c>
      <c r="AA18" s="76"/>
      <c r="AB18" s="75">
        <v>25.836079999999999</v>
      </c>
      <c r="AC18" s="73">
        <v>10799.827451681111</v>
      </c>
      <c r="AD18" s="2">
        <v>279025.20602782932</v>
      </c>
      <c r="AE18" s="77"/>
      <c r="AF18" s="75">
        <v>28.442</v>
      </c>
      <c r="AG18" s="73">
        <v>12499.587033562644</v>
      </c>
      <c r="AH18" s="78">
        <v>346138.25164374092</v>
      </c>
      <c r="AI18" s="77"/>
      <c r="AJ18" s="75">
        <v>24.883457</v>
      </c>
      <c r="AK18" s="73">
        <v>14100.273772298164</v>
      </c>
      <c r="AL18" s="2">
        <v>350863.55610120913</v>
      </c>
      <c r="AM18" s="77"/>
      <c r="AN18" s="75">
        <v>25.5</v>
      </c>
      <c r="AO18" s="73">
        <v>13499.606926948391</v>
      </c>
      <c r="AP18" s="2">
        <v>344239.97663718398</v>
      </c>
      <c r="AQ18" s="77"/>
      <c r="AR18" s="75">
        <v>37.14</v>
      </c>
      <c r="AS18" s="73">
        <v>17200.163375919477</v>
      </c>
      <c r="AT18" s="2">
        <v>638814.06778164941</v>
      </c>
      <c r="AU18" s="77"/>
      <c r="AV18" s="75" t="e">
        <f>#REF!</f>
        <v>#REF!</v>
      </c>
      <c r="AW18" s="73" t="e">
        <f>#REF!</f>
        <v>#REF!</v>
      </c>
      <c r="AX18" s="2" t="e">
        <f t="shared" si="4"/>
        <v>#REF!</v>
      </c>
      <c r="AY18" s="77"/>
      <c r="AZ18" s="75" t="e">
        <f>#REF!</f>
        <v>#REF!</v>
      </c>
      <c r="BA18" s="73" t="e">
        <f>#REF!</f>
        <v>#REF!</v>
      </c>
      <c r="BB18" s="2" t="e">
        <f t="shared" si="5"/>
        <v>#REF!</v>
      </c>
      <c r="BC18" s="77"/>
      <c r="BD18" s="75" t="e">
        <f>+#REF!</f>
        <v>#REF!</v>
      </c>
      <c r="BE18" s="73" t="e">
        <f>+#REF!</f>
        <v>#REF!</v>
      </c>
      <c r="BF18" s="2" t="e">
        <f t="shared" si="6"/>
        <v>#REF!</v>
      </c>
      <c r="BG18" s="77"/>
      <c r="BH18" s="75" t="e">
        <f>+#REF!</f>
        <v>#REF!</v>
      </c>
      <c r="BI18" s="72" t="e">
        <f>+#REF!</f>
        <v>#REF!</v>
      </c>
      <c r="BJ18" s="73" t="e">
        <f>+#REF!</f>
        <v>#REF!</v>
      </c>
      <c r="BK18" s="2" t="e">
        <f t="shared" si="0"/>
        <v>#REF!</v>
      </c>
      <c r="BL18" s="77"/>
      <c r="BM18" s="75">
        <v>43.52</v>
      </c>
      <c r="BN18" s="72" t="e">
        <f>+#REF!</f>
        <v>#REF!</v>
      </c>
      <c r="BO18" s="73">
        <v>20900.476011793082</v>
      </c>
      <c r="BP18" s="2">
        <f t="shared" si="1"/>
        <v>909588.71603323496</v>
      </c>
      <c r="BQ18" s="77"/>
      <c r="BR18" s="145">
        <v>59.14</v>
      </c>
      <c r="BS18" s="150" t="e">
        <f>+#REF!</f>
        <v>#REF!</v>
      </c>
      <c r="BT18" s="122" t="e">
        <f>+#REF!</f>
        <v>#REF!</v>
      </c>
      <c r="BU18" s="2" t="e">
        <f t="shared" si="2"/>
        <v>#REF!</v>
      </c>
      <c r="BV18" s="77"/>
      <c r="CD18" s="161">
        <f t="shared" si="7"/>
        <v>42415</v>
      </c>
      <c r="CE18" s="1" t="e">
        <f>+VLOOKUP(CD18,#REF!,2,FALSE)</f>
        <v>#REF!</v>
      </c>
      <c r="CF18" s="2" t="e">
        <f t="shared" si="3"/>
        <v>#REF!</v>
      </c>
    </row>
    <row r="19" spans="2:84" ht="15.75">
      <c r="B19" s="70" t="s">
        <v>7</v>
      </c>
      <c r="C19" s="71">
        <v>8</v>
      </c>
      <c r="D19" s="72">
        <v>31.299254168370371</v>
      </c>
      <c r="E19" s="73">
        <v>6999.573691890766</v>
      </c>
      <c r="F19" s="2">
        <v>219081.43605272766</v>
      </c>
      <c r="G19" s="2"/>
      <c r="H19" s="74">
        <v>25.371047801334701</v>
      </c>
      <c r="I19" s="73">
        <v>6509.6808421930364</v>
      </c>
      <c r="J19" s="2">
        <v>165157.42381871227</v>
      </c>
      <c r="K19" s="2"/>
      <c r="L19" s="75">
        <v>17.632968566124308</v>
      </c>
      <c r="M19" s="73">
        <v>6799.9630423776753</v>
      </c>
      <c r="N19" s="2">
        <v>119903.53457705256</v>
      </c>
      <c r="O19" s="76"/>
      <c r="P19" s="72">
        <v>20.570400600348048</v>
      </c>
      <c r="Q19" s="73">
        <v>7900.3830891330881</v>
      </c>
      <c r="R19" s="2">
        <v>162514.04503968285</v>
      </c>
      <c r="S19" s="2"/>
      <c r="T19" s="75">
        <v>22.766209999999997</v>
      </c>
      <c r="U19" s="73">
        <v>8700.2316626462962</v>
      </c>
      <c r="V19" s="2">
        <v>198071.30108045472</v>
      </c>
      <c r="W19" s="76"/>
      <c r="X19" s="75">
        <v>24.349618999999997</v>
      </c>
      <c r="Y19" s="73">
        <v>10000.038119062507</v>
      </c>
      <c r="Z19" s="2">
        <v>243497.11818464866</v>
      </c>
      <c r="AA19" s="76"/>
      <c r="AB19" s="75">
        <v>26.741647</v>
      </c>
      <c r="AC19" s="73">
        <v>10899.784567735789</v>
      </c>
      <c r="AD19" s="2">
        <v>291478.19128643809</v>
      </c>
      <c r="AE19" s="77"/>
      <c r="AF19" s="75">
        <v>31.509</v>
      </c>
      <c r="AG19" s="73">
        <v>12600.130021739778</v>
      </c>
      <c r="AH19" s="78">
        <v>387561.51507797372</v>
      </c>
      <c r="AI19" s="77"/>
      <c r="AJ19" s="75">
        <v>23.930970000000002</v>
      </c>
      <c r="AK19" s="73">
        <v>14000.38553858066</v>
      </c>
      <c r="AL19" s="2">
        <v>335042.80631220766</v>
      </c>
      <c r="AM19" s="77"/>
      <c r="AN19" s="75">
        <v>27.4</v>
      </c>
      <c r="AO19" s="73">
        <v>13700.368593466155</v>
      </c>
      <c r="AP19" s="2">
        <v>375390.09946097265</v>
      </c>
      <c r="AQ19" s="77"/>
      <c r="AR19" s="75">
        <v>33.44</v>
      </c>
      <c r="AS19" s="73">
        <v>14999.787307543405</v>
      </c>
      <c r="AT19" s="2">
        <v>501592.88756425143</v>
      </c>
      <c r="AU19" s="77"/>
      <c r="AV19" s="75" t="e">
        <f>#REF!</f>
        <v>#REF!</v>
      </c>
      <c r="AW19" s="73" t="e">
        <f>#REF!</f>
        <v>#REF!</v>
      </c>
      <c r="AX19" s="2" t="e">
        <f t="shared" si="4"/>
        <v>#REF!</v>
      </c>
      <c r="AY19" s="77"/>
      <c r="AZ19" s="75" t="e">
        <f>#REF!</f>
        <v>#REF!</v>
      </c>
      <c r="BA19" s="73" t="e">
        <f>#REF!</f>
        <v>#REF!</v>
      </c>
      <c r="BB19" s="2" t="e">
        <f t="shared" si="5"/>
        <v>#REF!</v>
      </c>
      <c r="BC19" s="77"/>
      <c r="BD19" s="75" t="e">
        <f>+#REF!</f>
        <v>#REF!</v>
      </c>
      <c r="BE19" s="73" t="e">
        <f>+#REF!</f>
        <v>#REF!</v>
      </c>
      <c r="BF19" s="2" t="e">
        <f t="shared" si="6"/>
        <v>#REF!</v>
      </c>
      <c r="BG19" s="77"/>
      <c r="BH19" s="75" t="e">
        <f>+#REF!</f>
        <v>#REF!</v>
      </c>
      <c r="BI19" s="72" t="e">
        <f>+#REF!</f>
        <v>#REF!</v>
      </c>
      <c r="BJ19" s="73" t="e">
        <f>+#REF!</f>
        <v>#REF!</v>
      </c>
      <c r="BK19" s="2" t="e">
        <f t="shared" si="0"/>
        <v>#REF!</v>
      </c>
      <c r="BL19" s="77"/>
      <c r="BM19" s="75">
        <v>39.729999999999997</v>
      </c>
      <c r="BN19" s="72" t="e">
        <f>+#REF!</f>
        <v>#REF!</v>
      </c>
      <c r="BO19" s="73">
        <v>22000.441674856309</v>
      </c>
      <c r="BP19" s="2">
        <f t="shared" si="1"/>
        <v>874077.54774204106</v>
      </c>
      <c r="BQ19" s="77"/>
      <c r="BR19" s="145">
        <v>60.52</v>
      </c>
      <c r="BS19" s="150" t="e">
        <f>+#REF!</f>
        <v>#REF!</v>
      </c>
      <c r="BT19" s="122" t="e">
        <f>+#REF!</f>
        <v>#REF!</v>
      </c>
      <c r="BU19" s="2" t="e">
        <f t="shared" si="2"/>
        <v>#REF!</v>
      </c>
      <c r="BV19" s="77"/>
      <c r="CD19" s="161">
        <f t="shared" si="7"/>
        <v>42422</v>
      </c>
      <c r="CE19" s="1" t="e">
        <f>+VLOOKUP(CD19,#REF!,2,FALSE)</f>
        <v>#REF!</v>
      </c>
      <c r="CF19" s="2" t="e">
        <f t="shared" si="3"/>
        <v>#REF!</v>
      </c>
    </row>
    <row r="20" spans="2:84" ht="15.75">
      <c r="B20" s="70" t="s">
        <v>7</v>
      </c>
      <c r="C20" s="71">
        <v>9</v>
      </c>
      <c r="D20" s="72">
        <v>30.537296498612378</v>
      </c>
      <c r="E20" s="73">
        <v>6000.3056076714629</v>
      </c>
      <c r="F20" s="2">
        <v>183233.11142374997</v>
      </c>
      <c r="G20" s="2"/>
      <c r="H20" s="74">
        <v>25.680781107890763</v>
      </c>
      <c r="I20" s="73">
        <v>8099.9253998034492</v>
      </c>
      <c r="J20" s="2">
        <v>208012.41118259696</v>
      </c>
      <c r="K20" s="2"/>
      <c r="L20" s="75">
        <v>17.838434321680079</v>
      </c>
      <c r="M20" s="73">
        <v>8699.6800976800969</v>
      </c>
      <c r="N20" s="2">
        <v>155188.67204209373</v>
      </c>
      <c r="O20" s="76"/>
      <c r="P20" s="72">
        <v>20.510407392638715</v>
      </c>
      <c r="Q20" s="73">
        <v>6399.7912087912091</v>
      </c>
      <c r="R20" s="2">
        <v>131262.32492013546</v>
      </c>
      <c r="S20" s="2"/>
      <c r="T20" s="75">
        <v>22.436910000000001</v>
      </c>
      <c r="U20" s="73">
        <v>8800.0320438369217</v>
      </c>
      <c r="V20" s="2">
        <v>197445.52696468506</v>
      </c>
      <c r="W20" s="76"/>
      <c r="X20" s="75">
        <v>23.789429999999999</v>
      </c>
      <c r="Y20" s="73">
        <v>10899.578307870992</v>
      </c>
      <c r="Z20" s="2">
        <v>259294.75518461541</v>
      </c>
      <c r="AA20" s="76"/>
      <c r="AB20" s="75">
        <v>28.676864999999999</v>
      </c>
      <c r="AC20" s="73">
        <v>12899.680901754071</v>
      </c>
      <c r="AD20" s="2">
        <v>369922.40776267974</v>
      </c>
      <c r="AE20" s="77"/>
      <c r="AF20" s="75">
        <v>27.939</v>
      </c>
      <c r="AG20" s="73">
        <v>13099.670716817058</v>
      </c>
      <c r="AH20" s="78">
        <v>356172.31798453297</v>
      </c>
      <c r="AI20" s="77"/>
      <c r="AJ20" s="75">
        <v>22.504990000000003</v>
      </c>
      <c r="AK20" s="73">
        <v>13899.544775008193</v>
      </c>
      <c r="AL20" s="2">
        <v>312809.11616611166</v>
      </c>
      <c r="AM20" s="77"/>
      <c r="AN20" s="75">
        <v>29.97</v>
      </c>
      <c r="AO20" s="73">
        <v>14699.824503409869</v>
      </c>
      <c r="AP20" s="2">
        <v>440553.74036719376</v>
      </c>
      <c r="AQ20" s="77"/>
      <c r="AR20" s="75">
        <v>37.93</v>
      </c>
      <c r="AS20" s="73">
        <v>16299.859703981656</v>
      </c>
      <c r="AT20" s="2">
        <v>618253.67857202422</v>
      </c>
      <c r="AU20" s="77"/>
      <c r="AV20" s="75" t="e">
        <f>#REF!</f>
        <v>#REF!</v>
      </c>
      <c r="AW20" s="73" t="e">
        <f>#REF!</f>
        <v>#REF!</v>
      </c>
      <c r="AX20" s="2" t="e">
        <f t="shared" si="4"/>
        <v>#REF!</v>
      </c>
      <c r="AY20" s="77"/>
      <c r="AZ20" s="75" t="e">
        <f>#REF!</f>
        <v>#REF!</v>
      </c>
      <c r="BA20" s="73" t="e">
        <f>#REF!</f>
        <v>#REF!</v>
      </c>
      <c r="BB20" s="2" t="e">
        <f t="shared" si="5"/>
        <v>#REF!</v>
      </c>
      <c r="BC20" s="77"/>
      <c r="BD20" s="75" t="e">
        <f>+#REF!</f>
        <v>#REF!</v>
      </c>
      <c r="BE20" s="73" t="e">
        <f>+#REF!</f>
        <v>#REF!</v>
      </c>
      <c r="BF20" s="2" t="e">
        <f t="shared" si="6"/>
        <v>#REF!</v>
      </c>
      <c r="BG20" s="77"/>
      <c r="BH20" s="75" t="e">
        <f>+#REF!</f>
        <v>#REF!</v>
      </c>
      <c r="BI20" s="72" t="e">
        <f>+#REF!</f>
        <v>#REF!</v>
      </c>
      <c r="BJ20" s="73" t="e">
        <f>+#REF!</f>
        <v>#REF!</v>
      </c>
      <c r="BK20" s="2" t="e">
        <f t="shared" si="0"/>
        <v>#REF!</v>
      </c>
      <c r="BL20" s="77"/>
      <c r="BM20" s="75">
        <v>36.89</v>
      </c>
      <c r="BN20" s="72" t="e">
        <f>+#REF!</f>
        <v>#REF!</v>
      </c>
      <c r="BO20" s="73">
        <v>22600.433485213969</v>
      </c>
      <c r="BP20" s="2">
        <f t="shared" si="1"/>
        <v>833729.9912695433</v>
      </c>
      <c r="BQ20" s="77"/>
      <c r="BR20" s="145">
        <v>61.05</v>
      </c>
      <c r="BS20" s="150" t="e">
        <f>+#REF!</f>
        <v>#REF!</v>
      </c>
      <c r="BT20" s="122" t="e">
        <f>+#REF!</f>
        <v>#REF!</v>
      </c>
      <c r="BU20" s="2" t="e">
        <f t="shared" si="2"/>
        <v>#REF!</v>
      </c>
      <c r="BV20" s="77"/>
      <c r="CD20" s="161">
        <f t="shared" si="7"/>
        <v>42429</v>
      </c>
      <c r="CE20" s="1" t="e">
        <f>+VLOOKUP(CD20,#REF!,2,FALSE)</f>
        <v>#REF!</v>
      </c>
      <c r="CF20" s="2" t="e">
        <f t="shared" si="3"/>
        <v>#REF!</v>
      </c>
    </row>
    <row r="21" spans="2:84" ht="15.75">
      <c r="B21" s="70" t="s">
        <v>7</v>
      </c>
      <c r="C21" s="71">
        <v>10</v>
      </c>
      <c r="D21" s="72">
        <v>30.800176208317868</v>
      </c>
      <c r="E21" s="73">
        <v>7000.3600166770902</v>
      </c>
      <c r="F21" s="2">
        <v>215612.3220353174</v>
      </c>
      <c r="G21" s="2"/>
      <c r="H21" s="74">
        <v>26.576482951374771</v>
      </c>
      <c r="I21" s="73">
        <v>7599.5006998421641</v>
      </c>
      <c r="J21" s="2">
        <v>201968.00078831593</v>
      </c>
      <c r="K21" s="2"/>
      <c r="L21" s="75">
        <v>19.095267379399136</v>
      </c>
      <c r="M21" s="73">
        <v>8099.9147383781537</v>
      </c>
      <c r="N21" s="2">
        <v>154670.03767966665</v>
      </c>
      <c r="O21" s="76"/>
      <c r="P21" s="72">
        <v>20.628591311046527</v>
      </c>
      <c r="Q21" s="73">
        <v>9599.7533577533577</v>
      </c>
      <c r="R21" s="2">
        <v>198029.38870394064</v>
      </c>
      <c r="S21" s="2"/>
      <c r="T21" s="75">
        <v>22.750240000000002</v>
      </c>
      <c r="U21" s="73">
        <v>9500.0882992346396</v>
      </c>
      <c r="V21" s="2">
        <v>216129.28882877989</v>
      </c>
      <c r="W21" s="76"/>
      <c r="X21" s="75">
        <v>22.613910000000004</v>
      </c>
      <c r="Y21" s="73">
        <v>11000.177759909466</v>
      </c>
      <c r="Z21" s="2">
        <v>248757.02984659432</v>
      </c>
      <c r="AA21" s="76"/>
      <c r="AB21" s="75">
        <v>30.198739999999997</v>
      </c>
      <c r="AC21" s="73">
        <v>12199.737782542661</v>
      </c>
      <c r="AD21" s="2">
        <v>368416.70936318231</v>
      </c>
      <c r="AE21" s="77"/>
      <c r="AF21" s="75">
        <v>27.95</v>
      </c>
      <c r="AG21" s="73">
        <v>13099.728669704276</v>
      </c>
      <c r="AH21" s="78">
        <v>356306.6594394116</v>
      </c>
      <c r="AI21" s="77"/>
      <c r="AJ21" s="75">
        <v>24.421549999999996</v>
      </c>
      <c r="AK21" s="73">
        <v>15499.661216831948</v>
      </c>
      <c r="AL21" s="2">
        <v>378525.75138992222</v>
      </c>
      <c r="AM21" s="77"/>
      <c r="AN21" s="75">
        <v>28.7</v>
      </c>
      <c r="AO21" s="73">
        <v>15100.127043688019</v>
      </c>
      <c r="AP21" s="2">
        <v>433373.64615384612</v>
      </c>
      <c r="AQ21" s="77"/>
      <c r="AR21" s="75">
        <v>37.159999999999997</v>
      </c>
      <c r="AS21" s="73">
        <v>17500.359778432947</v>
      </c>
      <c r="AT21" s="2">
        <v>650313.36936656828</v>
      </c>
      <c r="AU21" s="77"/>
      <c r="AV21" s="75" t="e">
        <f>#REF!</f>
        <v>#REF!</v>
      </c>
      <c r="AW21" s="73" t="e">
        <f>#REF!</f>
        <v>#REF!</v>
      </c>
      <c r="AX21" s="2" t="e">
        <f t="shared" si="4"/>
        <v>#REF!</v>
      </c>
      <c r="AY21" s="77"/>
      <c r="AZ21" s="75" t="e">
        <f>#REF!</f>
        <v>#REF!</v>
      </c>
      <c r="BA21" s="73" t="e">
        <f>#REF!</f>
        <v>#REF!</v>
      </c>
      <c r="BB21" s="2" t="e">
        <f t="shared" si="5"/>
        <v>#REF!</v>
      </c>
      <c r="BC21" s="77"/>
      <c r="BD21" s="75" t="e">
        <f>+#REF!</f>
        <v>#REF!</v>
      </c>
      <c r="BE21" s="73" t="e">
        <f>+#REF!</f>
        <v>#REF!</v>
      </c>
      <c r="BF21" s="2" t="e">
        <f t="shared" si="6"/>
        <v>#REF!</v>
      </c>
      <c r="BG21" s="77"/>
      <c r="BH21" s="75" t="e">
        <f>+#REF!</f>
        <v>#REF!</v>
      </c>
      <c r="BI21" s="72" t="e">
        <f>+#REF!</f>
        <v>#REF!</v>
      </c>
      <c r="BJ21" s="73" t="e">
        <f>+#REF!</f>
        <v>#REF!</v>
      </c>
      <c r="BK21" s="2" t="e">
        <f t="shared" si="0"/>
        <v>#REF!</v>
      </c>
      <c r="BL21" s="77"/>
      <c r="BM21" s="75">
        <v>39.200000000000003</v>
      </c>
      <c r="BN21" s="72" t="e">
        <f>+#REF!</f>
        <v>#REF!</v>
      </c>
      <c r="BO21" s="73">
        <v>22899.555912921765</v>
      </c>
      <c r="BP21" s="2">
        <f t="shared" si="1"/>
        <v>897662.59178653324</v>
      </c>
      <c r="BQ21" s="77"/>
      <c r="BR21" s="75">
        <v>58.04</v>
      </c>
      <c r="BS21" s="72" t="e">
        <f>+#REF!</f>
        <v>#REF!</v>
      </c>
      <c r="BT21" s="122" t="e">
        <f>+#REF!</f>
        <v>#REF!</v>
      </c>
      <c r="BU21" s="2" t="e">
        <f t="shared" si="2"/>
        <v>#REF!</v>
      </c>
      <c r="BV21" s="77"/>
      <c r="CD21" s="161">
        <f t="shared" si="7"/>
        <v>42436</v>
      </c>
      <c r="CE21" s="1" t="e">
        <f>+VLOOKUP(CD21,#REF!,2,FALSE)</f>
        <v>#REF!</v>
      </c>
      <c r="CF21" s="2" t="e">
        <f t="shared" si="3"/>
        <v>#REF!</v>
      </c>
    </row>
    <row r="22" spans="2:84" ht="15.75">
      <c r="B22" s="70" t="s">
        <v>7</v>
      </c>
      <c r="C22" s="71">
        <v>11</v>
      </c>
      <c r="D22" s="72">
        <v>32.684216486390504</v>
      </c>
      <c r="E22" s="73">
        <v>8099.7094017094023</v>
      </c>
      <c r="F22" s="2">
        <v>264732.65556232259</v>
      </c>
      <c r="G22" s="2"/>
      <c r="H22" s="74">
        <v>26.826773135256488</v>
      </c>
      <c r="I22" s="73">
        <v>8400.2936954644265</v>
      </c>
      <c r="J22" s="2">
        <v>225352.77323774953</v>
      </c>
      <c r="K22" s="2"/>
      <c r="L22" s="75">
        <v>20.94660279377851</v>
      </c>
      <c r="M22" s="73">
        <v>9499.8581256142224</v>
      </c>
      <c r="N22" s="2">
        <v>198989.75475449036</v>
      </c>
      <c r="O22" s="76"/>
      <c r="P22" s="72">
        <v>20.565889626797283</v>
      </c>
      <c r="Q22" s="73">
        <v>8000.0338827838832</v>
      </c>
      <c r="R22" s="2">
        <v>164527.81384397185</v>
      </c>
      <c r="S22" s="2"/>
      <c r="T22" s="75">
        <v>23.7395</v>
      </c>
      <c r="U22" s="73">
        <v>9400.0435093361921</v>
      </c>
      <c r="V22" s="2">
        <v>223152.33288988651</v>
      </c>
      <c r="W22" s="76"/>
      <c r="X22" s="75">
        <v>22.783355999999998</v>
      </c>
      <c r="Y22" s="73">
        <v>12400.132314839631</v>
      </c>
      <c r="Z22" s="2">
        <v>282516.62897609535</v>
      </c>
      <c r="AA22" s="76"/>
      <c r="AB22" s="75">
        <v>31.098070000000003</v>
      </c>
      <c r="AC22" s="73">
        <v>11600.128413591832</v>
      </c>
      <c r="AD22" s="2">
        <v>360741.60541486781</v>
      </c>
      <c r="AE22" s="77"/>
      <c r="AF22" s="75">
        <v>29.757000000000001</v>
      </c>
      <c r="AG22" s="73">
        <v>13699.825426605914</v>
      </c>
      <c r="AH22" s="78">
        <v>397384.58902916318</v>
      </c>
      <c r="AI22" s="77"/>
      <c r="AJ22" s="75">
        <v>27.02861</v>
      </c>
      <c r="AK22" s="73">
        <v>17500.462193632924</v>
      </c>
      <c r="AL22" s="2">
        <v>473013.1674514488</v>
      </c>
      <c r="AM22" s="77"/>
      <c r="AN22" s="75">
        <v>31</v>
      </c>
      <c r="AO22" s="73">
        <v>16000.06411745436</v>
      </c>
      <c r="AP22" s="2">
        <v>496001.98764108517</v>
      </c>
      <c r="AQ22" s="77"/>
      <c r="AR22" s="75">
        <v>38.74</v>
      </c>
      <c r="AS22" s="73">
        <v>17900.218946365287</v>
      </c>
      <c r="AT22" s="2">
        <v>693454.48198219121</v>
      </c>
      <c r="AU22" s="77"/>
      <c r="AV22" s="75" t="e">
        <f>#REF!</f>
        <v>#REF!</v>
      </c>
      <c r="AW22" s="73" t="e">
        <f>#REF!</f>
        <v>#REF!</v>
      </c>
      <c r="AX22" s="2" t="e">
        <f t="shared" si="4"/>
        <v>#REF!</v>
      </c>
      <c r="AY22" s="77"/>
      <c r="AZ22" s="75" t="e">
        <f>#REF!</f>
        <v>#REF!</v>
      </c>
      <c r="BA22" s="73" t="e">
        <f>#REF!</f>
        <v>#REF!</v>
      </c>
      <c r="BB22" s="2" t="e">
        <f t="shared" si="5"/>
        <v>#REF!</v>
      </c>
      <c r="BC22" s="77"/>
      <c r="BD22" s="75" t="e">
        <f>+#REF!</f>
        <v>#REF!</v>
      </c>
      <c r="BE22" s="73" t="e">
        <f>+#REF!</f>
        <v>#REF!</v>
      </c>
      <c r="BF22" s="2" t="e">
        <f t="shared" si="6"/>
        <v>#REF!</v>
      </c>
      <c r="BG22" s="77"/>
      <c r="BH22" s="75" t="e">
        <f>+#REF!</f>
        <v>#REF!</v>
      </c>
      <c r="BI22" s="72" t="e">
        <f>+#REF!</f>
        <v>#REF!</v>
      </c>
      <c r="BJ22" s="73" t="e">
        <f>+#REF!</f>
        <v>#REF!</v>
      </c>
      <c r="BK22" s="2" t="e">
        <f t="shared" si="0"/>
        <v>#REF!</v>
      </c>
      <c r="BL22" s="77"/>
      <c r="BM22" s="75">
        <v>41.75</v>
      </c>
      <c r="BN22" s="72" t="e">
        <f>+#REF!</f>
        <v>#REF!</v>
      </c>
      <c r="BO22" s="73">
        <v>24700.442181125112</v>
      </c>
      <c r="BP22" s="2">
        <f t="shared" si="1"/>
        <v>1031243.4610619735</v>
      </c>
      <c r="BQ22" s="77"/>
      <c r="BR22" s="75">
        <v>61.31</v>
      </c>
      <c r="BS22" s="72" t="e">
        <f>+#REF!</f>
        <v>#REF!</v>
      </c>
      <c r="BT22" s="122" t="e">
        <f>+#REF!</f>
        <v>#REF!</v>
      </c>
      <c r="BU22" s="2" t="e">
        <f t="shared" si="2"/>
        <v>#REF!</v>
      </c>
      <c r="BV22" s="77"/>
      <c r="CD22" s="161">
        <f t="shared" si="7"/>
        <v>42443</v>
      </c>
      <c r="CE22" s="1" t="e">
        <f>+VLOOKUP(CD22,#REF!,2,FALSE)</f>
        <v>#REF!</v>
      </c>
      <c r="CF22" s="2" t="e">
        <f t="shared" si="3"/>
        <v>#REF!</v>
      </c>
    </row>
    <row r="23" spans="2:84" ht="15.75">
      <c r="B23" s="70" t="s">
        <v>7</v>
      </c>
      <c r="C23" s="71">
        <v>12</v>
      </c>
      <c r="D23" s="72">
        <v>33.365641861054868</v>
      </c>
      <c r="E23" s="73">
        <v>7999.5434646654166</v>
      </c>
      <c r="F23" s="2">
        <v>266909.90229396831</v>
      </c>
      <c r="G23" s="2"/>
      <c r="H23" s="74">
        <v>25.990732956778242</v>
      </c>
      <c r="I23" s="73">
        <v>8500.3538223294327</v>
      </c>
      <c r="J23" s="2">
        <v>220930.4262342935</v>
      </c>
      <c r="K23" s="2"/>
      <c r="L23" s="75">
        <v>21.480020658180305</v>
      </c>
      <c r="M23" s="73">
        <v>10299.676255993329</v>
      </c>
      <c r="N23" s="2">
        <v>221237.25875130587</v>
      </c>
      <c r="O23" s="76"/>
      <c r="P23" s="72">
        <v>20.538133908195157</v>
      </c>
      <c r="Q23" s="73">
        <v>8299.5686813186803</v>
      </c>
      <c r="R23" s="2">
        <v>170457.65295718575</v>
      </c>
      <c r="S23" s="2"/>
      <c r="T23" s="75">
        <v>24.028019999999998</v>
      </c>
      <c r="U23" s="73">
        <v>9700.2041454480477</v>
      </c>
      <c r="V23" s="2">
        <v>233076.69921090858</v>
      </c>
      <c r="W23" s="76"/>
      <c r="X23" s="75">
        <v>23.952109999999998</v>
      </c>
      <c r="Y23" s="73">
        <v>8400.0541707614866</v>
      </c>
      <c r="Z23" s="2">
        <v>201199.0215040379</v>
      </c>
      <c r="AA23" s="76"/>
      <c r="AB23" s="75">
        <v>31.918865</v>
      </c>
      <c r="AC23" s="73">
        <v>11399.870573870574</v>
      </c>
      <c r="AD23" s="2">
        <v>363870.92986484739</v>
      </c>
      <c r="AE23" s="77"/>
      <c r="AF23" s="75">
        <v>29.425000000000001</v>
      </c>
      <c r="AG23" s="73">
        <v>14399.940945233628</v>
      </c>
      <c r="AH23" s="78">
        <v>412919.70339884592</v>
      </c>
      <c r="AI23" s="77"/>
      <c r="AJ23" s="75">
        <v>28.086040000000001</v>
      </c>
      <c r="AK23" s="73">
        <v>10200.276035617499</v>
      </c>
      <c r="AL23" s="2">
        <v>286485.3607473945</v>
      </c>
      <c r="AM23" s="77"/>
      <c r="AN23" s="75">
        <v>30.85</v>
      </c>
      <c r="AO23" s="73">
        <v>15400.292921170971</v>
      </c>
      <c r="AP23" s="2">
        <v>475099.03661812446</v>
      </c>
      <c r="AQ23" s="77"/>
      <c r="AR23" s="75">
        <v>35.409999999999997</v>
      </c>
      <c r="AS23" s="73">
        <v>20000.190535751513</v>
      </c>
      <c r="AT23" s="2">
        <v>708206.74687096104</v>
      </c>
      <c r="AU23" s="77"/>
      <c r="AV23" s="75" t="e">
        <f>#REF!</f>
        <v>#REF!</v>
      </c>
      <c r="AW23" s="73" t="e">
        <f>#REF!</f>
        <v>#REF!</v>
      </c>
      <c r="AX23" s="2" t="e">
        <f t="shared" si="4"/>
        <v>#REF!</v>
      </c>
      <c r="AY23" s="77"/>
      <c r="AZ23" s="75" t="e">
        <f>#REF!</f>
        <v>#REF!</v>
      </c>
      <c r="BA23" s="73" t="e">
        <f>#REF!</f>
        <v>#REF!</v>
      </c>
      <c r="BB23" s="2" t="e">
        <f t="shared" si="5"/>
        <v>#REF!</v>
      </c>
      <c r="BC23" s="77"/>
      <c r="BD23" s="75" t="e">
        <f>+#REF!</f>
        <v>#REF!</v>
      </c>
      <c r="BE23" s="73" t="e">
        <f>+#REF!</f>
        <v>#REF!</v>
      </c>
      <c r="BF23" s="2" t="e">
        <f t="shared" si="6"/>
        <v>#REF!</v>
      </c>
      <c r="BG23" s="77"/>
      <c r="BH23" s="75" t="e">
        <f>+#REF!</f>
        <v>#REF!</v>
      </c>
      <c r="BI23" s="72" t="e">
        <f>+#REF!</f>
        <v>#REF!</v>
      </c>
      <c r="BJ23" s="73" t="e">
        <f>+#REF!</f>
        <v>#REF!</v>
      </c>
      <c r="BK23" s="2" t="e">
        <f t="shared" si="0"/>
        <v>#REF!</v>
      </c>
      <c r="BL23" s="77"/>
      <c r="BM23" s="75">
        <v>40.4</v>
      </c>
      <c r="BN23" s="72" t="e">
        <f>+#REF!</f>
        <v>#REF!</v>
      </c>
      <c r="BO23" s="73">
        <v>25899.62667143155</v>
      </c>
      <c r="BP23" s="2">
        <f t="shared" si="1"/>
        <v>1046344.9175258345</v>
      </c>
      <c r="BQ23" s="77"/>
      <c r="BR23" s="75">
        <v>67.819999999999993</v>
      </c>
      <c r="BS23" s="72" t="e">
        <f>+#REF!</f>
        <v>#REF!</v>
      </c>
      <c r="BT23" s="122" t="e">
        <f>+#REF!</f>
        <v>#REF!</v>
      </c>
      <c r="BU23" s="2" t="e">
        <f t="shared" si="2"/>
        <v>#REF!</v>
      </c>
      <c r="BV23" s="77"/>
      <c r="CD23" s="161">
        <f t="shared" si="7"/>
        <v>42450</v>
      </c>
      <c r="CE23" s="1" t="e">
        <f>+VLOOKUP(CD23,#REF!,2,FALSE)</f>
        <v>#REF!</v>
      </c>
      <c r="CF23" s="2" t="e">
        <f t="shared" si="3"/>
        <v>#REF!</v>
      </c>
    </row>
    <row r="24" spans="2:84" ht="15.75">
      <c r="B24" s="70" t="s">
        <v>7</v>
      </c>
      <c r="C24" s="71">
        <v>13</v>
      </c>
      <c r="D24" s="72">
        <v>33.564825481684927</v>
      </c>
      <c r="E24" s="73">
        <v>8000.1628100896396</v>
      </c>
      <c r="F24" s="2">
        <v>268524.06854572485</v>
      </c>
      <c r="G24" s="2"/>
      <c r="H24" s="74">
        <v>25.028411874380708</v>
      </c>
      <c r="I24" s="73">
        <v>8199.6889127133036</v>
      </c>
      <c r="J24" s="2">
        <v>205225.19134918149</v>
      </c>
      <c r="K24" s="2"/>
      <c r="L24" s="75">
        <v>21.229185944211089</v>
      </c>
      <c r="M24" s="73">
        <v>6200.4098692635271</v>
      </c>
      <c r="N24" s="2">
        <v>131629.654044917</v>
      </c>
      <c r="O24" s="76"/>
      <c r="P24" s="72">
        <v>20.456717353740384</v>
      </c>
      <c r="Q24" s="73">
        <v>10599.776556776556</v>
      </c>
      <c r="R24" s="2">
        <v>216836.63303478147</v>
      </c>
      <c r="S24" s="2"/>
      <c r="T24" s="75">
        <v>24.717020000000002</v>
      </c>
      <c r="U24" s="73">
        <v>9000.0957145835182</v>
      </c>
      <c r="V24" s="2">
        <v>222455.54577927513</v>
      </c>
      <c r="W24" s="76"/>
      <c r="X24" s="75">
        <v>24.499072000000002</v>
      </c>
      <c r="Y24" s="73">
        <v>9399.607939485988</v>
      </c>
      <c r="Z24" s="2">
        <v>230281.67168123889</v>
      </c>
      <c r="AA24" s="76"/>
      <c r="AB24" s="75">
        <v>35.212865999999998</v>
      </c>
      <c r="AC24" s="73">
        <v>11399.817475207719</v>
      </c>
      <c r="AD24" s="2">
        <v>401420.24517894775</v>
      </c>
      <c r="AE24" s="77"/>
      <c r="AF24" s="75">
        <v>28.244</v>
      </c>
      <c r="AG24" s="73">
        <v>15499.599660502097</v>
      </c>
      <c r="AH24" s="78">
        <v>426139.56073198555</v>
      </c>
      <c r="AI24" s="77"/>
      <c r="AJ24" s="75">
        <v>25.954620000000002</v>
      </c>
      <c r="AK24" s="73">
        <v>11500.367342684414</v>
      </c>
      <c r="AL24" s="2">
        <v>298487.66423978377</v>
      </c>
      <c r="AM24" s="77"/>
      <c r="AN24" s="75">
        <v>28.63</v>
      </c>
      <c r="AO24" s="73">
        <v>15700.257809940736</v>
      </c>
      <c r="AP24" s="2">
        <v>449498.38109860325</v>
      </c>
      <c r="AQ24" s="77"/>
      <c r="AR24" s="75">
        <v>39.799999999999997</v>
      </c>
      <c r="AS24" s="73">
        <v>11899.660621221596</v>
      </c>
      <c r="AT24" s="2">
        <v>473606.49272461946</v>
      </c>
      <c r="AU24" s="77"/>
      <c r="AV24" s="75" t="e">
        <f>#REF!</f>
        <v>#REF!</v>
      </c>
      <c r="AW24" s="73" t="e">
        <f>#REF!</f>
        <v>#REF!</v>
      </c>
      <c r="AX24" s="2" t="e">
        <f t="shared" si="4"/>
        <v>#REF!</v>
      </c>
      <c r="AY24" s="77"/>
      <c r="AZ24" s="75" t="e">
        <f>#REF!</f>
        <v>#REF!</v>
      </c>
      <c r="BA24" s="73" t="e">
        <f>#REF!</f>
        <v>#REF!</v>
      </c>
      <c r="BB24" s="2" t="e">
        <f t="shared" si="5"/>
        <v>#REF!</v>
      </c>
      <c r="BC24" s="77"/>
      <c r="BD24" s="75" t="e">
        <f>+#REF!</f>
        <v>#REF!</v>
      </c>
      <c r="BE24" s="73" t="e">
        <f>+#REF!</f>
        <v>#REF!</v>
      </c>
      <c r="BF24" s="2" t="e">
        <f t="shared" si="6"/>
        <v>#REF!</v>
      </c>
      <c r="BG24" s="77"/>
      <c r="BH24" s="75" t="e">
        <f>+#REF!</f>
        <v>#REF!</v>
      </c>
      <c r="BI24" s="72" t="e">
        <f>+#REF!</f>
        <v>#REF!</v>
      </c>
      <c r="BJ24" s="73" t="e">
        <f>+#REF!</f>
        <v>#REF!</v>
      </c>
      <c r="BK24" s="2" t="e">
        <f t="shared" si="0"/>
        <v>#REF!</v>
      </c>
      <c r="BL24" s="77"/>
      <c r="BM24" s="75">
        <v>37.53</v>
      </c>
      <c r="BN24" s="72" t="e">
        <f>+#REF!</f>
        <v>#REF!</v>
      </c>
      <c r="BO24" s="73">
        <v>27799.874326215791</v>
      </c>
      <c r="BP24" s="2">
        <f t="shared" si="1"/>
        <v>1043329.2834628787</v>
      </c>
      <c r="BQ24" s="77"/>
      <c r="BR24" s="75">
        <v>66.19</v>
      </c>
      <c r="BS24" s="72" t="e">
        <f>+#REF!</f>
        <v>#REF!</v>
      </c>
      <c r="BT24" s="122" t="e">
        <f>+#REF!</f>
        <v>#REF!</v>
      </c>
      <c r="BU24" s="2" t="e">
        <f t="shared" si="2"/>
        <v>#REF!</v>
      </c>
      <c r="BV24" s="77"/>
      <c r="BX24" s="1">
        <v>2014</v>
      </c>
      <c r="BY24" s="19"/>
      <c r="BZ24" s="1">
        <v>2015</v>
      </c>
      <c r="CD24" s="161">
        <f t="shared" si="7"/>
        <v>42457</v>
      </c>
      <c r="CE24" s="1" t="e">
        <f>+VLOOKUP(CD24,#REF!,2,FALSE)</f>
        <v>#REF!</v>
      </c>
      <c r="CF24" s="2" t="e">
        <f t="shared" si="3"/>
        <v>#REF!</v>
      </c>
    </row>
    <row r="25" spans="2:84" s="90" customFormat="1" ht="15.75">
      <c r="B25" s="79" t="s">
        <v>7</v>
      </c>
      <c r="C25" s="80">
        <v>14</v>
      </c>
      <c r="D25" s="81">
        <v>33.533681451897792</v>
      </c>
      <c r="E25" s="82">
        <v>9599.5332499478827</v>
      </c>
      <c r="F25" s="83">
        <v>321907.69009065343</v>
      </c>
      <c r="G25" s="83"/>
      <c r="H25" s="84">
        <v>24.30497641558053</v>
      </c>
      <c r="I25" s="82">
        <v>9300.1409809702491</v>
      </c>
      <c r="J25" s="83">
        <v>226039.70720405589</v>
      </c>
      <c r="K25" s="83"/>
      <c r="L25" s="85">
        <v>21.265763374311259</v>
      </c>
      <c r="M25" s="82">
        <v>7500.0883290151578</v>
      </c>
      <c r="N25" s="83">
        <v>159495.10369126988</v>
      </c>
      <c r="O25" s="86"/>
      <c r="P25" s="81">
        <v>20.298870000000001</v>
      </c>
      <c r="Q25" s="82">
        <v>10399.5</v>
      </c>
      <c r="R25" s="83">
        <v>211098.09856500002</v>
      </c>
      <c r="S25" s="83"/>
      <c r="T25" s="85">
        <v>24.648489999999999</v>
      </c>
      <c r="U25" s="82">
        <v>11699.824920337116</v>
      </c>
      <c r="V25" s="83">
        <v>288383.0175506802</v>
      </c>
      <c r="W25" s="86"/>
      <c r="X25" s="85">
        <v>25.166810000000002</v>
      </c>
      <c r="Y25" s="82">
        <v>10999.851603680874</v>
      </c>
      <c r="Z25" s="83">
        <v>276831.1753380319</v>
      </c>
      <c r="AA25" s="86"/>
      <c r="AB25" s="85">
        <v>37.591642</v>
      </c>
      <c r="AC25" s="82">
        <v>13099.853539414516</v>
      </c>
      <c r="AD25" s="83">
        <v>492445.0045061034</v>
      </c>
      <c r="AE25" s="87"/>
      <c r="AF25" s="85">
        <v>28.818000000000001</v>
      </c>
      <c r="AG25" s="82">
        <v>9499.5638643199618</v>
      </c>
      <c r="AH25" s="88">
        <v>266634.95548877958</v>
      </c>
      <c r="AI25" s="87"/>
      <c r="AJ25" s="85">
        <v>24.873849999999997</v>
      </c>
      <c r="AK25" s="82">
        <v>13399.844367015101</v>
      </c>
      <c r="AL25" s="83">
        <v>333305.71880847856</v>
      </c>
      <c r="AM25" s="87"/>
      <c r="AN25" s="85">
        <v>30.02</v>
      </c>
      <c r="AO25" s="82">
        <v>18299.76297686054</v>
      </c>
      <c r="AP25" s="83">
        <v>549358.88456535339</v>
      </c>
      <c r="AQ25" s="87"/>
      <c r="AR25" s="85">
        <v>40.35</v>
      </c>
      <c r="AS25" s="82">
        <v>15000.365049584561</v>
      </c>
      <c r="AT25" s="83">
        <v>605264.72975073708</v>
      </c>
      <c r="AU25" s="87"/>
      <c r="AV25" s="85" t="e">
        <f>#REF!</f>
        <v>#REF!</v>
      </c>
      <c r="AW25" s="82" t="e">
        <f>#REF!</f>
        <v>#REF!</v>
      </c>
      <c r="AX25" s="83" t="e">
        <f t="shared" si="4"/>
        <v>#REF!</v>
      </c>
      <c r="AY25" s="87"/>
      <c r="AZ25" s="85" t="e">
        <f>#REF!</f>
        <v>#REF!</v>
      </c>
      <c r="BA25" s="82" t="e">
        <f>#REF!</f>
        <v>#REF!</v>
      </c>
      <c r="BB25" s="83" t="e">
        <f t="shared" si="5"/>
        <v>#REF!</v>
      </c>
      <c r="BC25" s="87"/>
      <c r="BD25" s="85" t="e">
        <f>+#REF!</f>
        <v>#REF!</v>
      </c>
      <c r="BE25" s="82" t="e">
        <f>+#REF!</f>
        <v>#REF!</v>
      </c>
      <c r="BF25" s="83" t="e">
        <f t="shared" si="6"/>
        <v>#REF!</v>
      </c>
      <c r="BG25" s="87"/>
      <c r="BH25" s="85" t="e">
        <f>+#REF!</f>
        <v>#REF!</v>
      </c>
      <c r="BI25" s="81" t="e">
        <f>+#REF!</f>
        <v>#REF!</v>
      </c>
      <c r="BJ25" s="82" t="e">
        <f>+#REF!</f>
        <v>#REF!</v>
      </c>
      <c r="BK25" s="83" t="e">
        <f t="shared" si="0"/>
        <v>#REF!</v>
      </c>
      <c r="BL25" s="87"/>
      <c r="BM25" s="85">
        <v>41.25</v>
      </c>
      <c r="BN25" s="81" t="e">
        <f>+#REF!</f>
        <v>#REF!</v>
      </c>
      <c r="BO25" s="82">
        <v>17199.891569135467</v>
      </c>
      <c r="BP25" s="83">
        <f t="shared" si="1"/>
        <v>709495.52722683805</v>
      </c>
      <c r="BQ25" s="87"/>
      <c r="BR25" s="85">
        <v>62.08</v>
      </c>
      <c r="BS25" s="81" t="e">
        <f>+#REF!</f>
        <v>#REF!</v>
      </c>
      <c r="BT25" s="133" t="e">
        <f>+#REF!</f>
        <v>#REF!</v>
      </c>
      <c r="BU25" s="83" t="e">
        <f t="shared" si="2"/>
        <v>#REF!</v>
      </c>
      <c r="BV25" s="87"/>
      <c r="BX25" s="83" t="e">
        <f>+BJ25</f>
        <v>#REF!</v>
      </c>
      <c r="BY25" s="123"/>
      <c r="BZ25" s="83">
        <f>+BO25</f>
        <v>17199.891569135467</v>
      </c>
      <c r="CA25" s="83" t="e">
        <f>+BZ25-BX25</f>
        <v>#REF!</v>
      </c>
      <c r="CB25" s="81" t="e">
        <f t="shared" ref="CB25:CB37" si="8">BM25-(BH25+0.75)</f>
        <v>#REF!</v>
      </c>
      <c r="CC25" s="89" t="e">
        <f t="shared" ref="CC25:CC36" si="9">CA25/BX25</f>
        <v>#REF!</v>
      </c>
      <c r="CD25" s="162">
        <f>+CD24+7</f>
        <v>42464</v>
      </c>
      <c r="CE25" s="90" t="e">
        <f>+VLOOKUP(CD25,#REF!,2,FALSE)</f>
        <v>#REF!</v>
      </c>
      <c r="CF25" s="83" t="e">
        <f>+CE25*BS25</f>
        <v>#REF!</v>
      </c>
    </row>
    <row r="26" spans="2:84" s="90" customFormat="1" ht="15.75">
      <c r="B26" s="79" t="s">
        <v>7</v>
      </c>
      <c r="C26" s="80">
        <v>15</v>
      </c>
      <c r="D26" s="81">
        <v>33.557526536040662</v>
      </c>
      <c r="E26" s="82">
        <v>9900.0846362309767</v>
      </c>
      <c r="F26" s="83">
        <v>332222.35288936947</v>
      </c>
      <c r="G26" s="83"/>
      <c r="H26" s="84">
        <v>24.879334684176751</v>
      </c>
      <c r="I26" s="82">
        <v>6299.699961285326</v>
      </c>
      <c r="J26" s="83">
        <v>156732.34374671296</v>
      </c>
      <c r="K26" s="83"/>
      <c r="L26" s="85">
        <v>21.530959710642811</v>
      </c>
      <c r="M26" s="82">
        <v>8299.5967717918938</v>
      </c>
      <c r="N26" s="83">
        <v>178698.2837080324</v>
      </c>
      <c r="O26" s="86"/>
      <c r="P26" s="81">
        <v>20.055765999999998</v>
      </c>
      <c r="Q26" s="82">
        <v>10200.182844932846</v>
      </c>
      <c r="R26" s="83">
        <v>204572.48029518742</v>
      </c>
      <c r="S26" s="83"/>
      <c r="T26" s="85">
        <v>24.611664999999999</v>
      </c>
      <c r="U26" s="82">
        <v>7599.9307602966137</v>
      </c>
      <c r="V26" s="83">
        <v>187046.94989561554</v>
      </c>
      <c r="W26" s="86"/>
      <c r="X26" s="85">
        <v>24.73188</v>
      </c>
      <c r="Y26" s="82">
        <v>11099.968581553945</v>
      </c>
      <c r="Z26" s="83">
        <v>274523.09096276236</v>
      </c>
      <c r="AA26" s="86"/>
      <c r="AB26" s="85">
        <v>36.308114000000003</v>
      </c>
      <c r="AC26" s="82">
        <v>8999.6913547157455</v>
      </c>
      <c r="AD26" s="83">
        <v>326761.81967183377</v>
      </c>
      <c r="AE26" s="87"/>
      <c r="AF26" s="85">
        <v>29.945</v>
      </c>
      <c r="AG26" s="82">
        <v>11800.247863247863</v>
      </c>
      <c r="AH26" s="88">
        <v>344512.86442473333</v>
      </c>
      <c r="AI26" s="87"/>
      <c r="AJ26" s="85">
        <v>24.536470000000001</v>
      </c>
      <c r="AK26" s="82">
        <v>12900.465082343129</v>
      </c>
      <c r="AL26" s="83">
        <v>316531.87447895971</v>
      </c>
      <c r="AM26" s="87"/>
      <c r="AN26" s="85">
        <v>34.33</v>
      </c>
      <c r="AO26" s="82">
        <v>11600.48199767712</v>
      </c>
      <c r="AP26" s="83">
        <v>398244.54698025552</v>
      </c>
      <c r="AQ26" s="87"/>
      <c r="AR26" s="85">
        <v>41</v>
      </c>
      <c r="AS26" s="82">
        <v>17199.889544060276</v>
      </c>
      <c r="AT26" s="83">
        <v>705195.47130647127</v>
      </c>
      <c r="AU26" s="87"/>
      <c r="AV26" s="85" t="e">
        <f>#REF!</f>
        <v>#REF!</v>
      </c>
      <c r="AW26" s="82" t="e">
        <f>#REF!</f>
        <v>#REF!</v>
      </c>
      <c r="AX26" s="83" t="e">
        <f t="shared" si="4"/>
        <v>#REF!</v>
      </c>
      <c r="AY26" s="87"/>
      <c r="AZ26" s="85" t="e">
        <f>#REF!</f>
        <v>#REF!</v>
      </c>
      <c r="BA26" s="82" t="e">
        <f>#REF!</f>
        <v>#REF!</v>
      </c>
      <c r="BB26" s="83" t="e">
        <f t="shared" si="5"/>
        <v>#REF!</v>
      </c>
      <c r="BC26" s="87"/>
      <c r="BD26" s="85" t="e">
        <f>+#REF!</f>
        <v>#REF!</v>
      </c>
      <c r="BE26" s="82" t="e">
        <f>+#REF!</f>
        <v>#REF!</v>
      </c>
      <c r="BF26" s="83" t="e">
        <f t="shared" si="6"/>
        <v>#REF!</v>
      </c>
      <c r="BG26" s="87"/>
      <c r="BH26" s="85" t="e">
        <f>+#REF!</f>
        <v>#REF!</v>
      </c>
      <c r="BI26" s="81" t="e">
        <f>+#REF!</f>
        <v>#REF!</v>
      </c>
      <c r="BJ26" s="82" t="e">
        <f>+#REF!</f>
        <v>#REF!</v>
      </c>
      <c r="BK26" s="83" t="e">
        <f t="shared" si="0"/>
        <v>#REF!</v>
      </c>
      <c r="BL26" s="87"/>
      <c r="BM26" s="85">
        <v>40.24</v>
      </c>
      <c r="BN26" s="81" t="e">
        <f>+#REF!</f>
        <v>#REF!</v>
      </c>
      <c r="BO26" s="82">
        <v>21699.748711992615</v>
      </c>
      <c r="BP26" s="83">
        <f t="shared" si="1"/>
        <v>873197.88817058294</v>
      </c>
      <c r="BQ26" s="87"/>
      <c r="BR26" s="85">
        <v>56.83</v>
      </c>
      <c r="BS26" s="81" t="e">
        <f>+#REF!</f>
        <v>#REF!</v>
      </c>
      <c r="BT26" s="133" t="e">
        <f>+#REF!</f>
        <v>#REF!</v>
      </c>
      <c r="BU26" s="83" t="e">
        <f t="shared" si="2"/>
        <v>#REF!</v>
      </c>
      <c r="BV26" s="87"/>
      <c r="BX26" s="83" t="e">
        <f t="shared" ref="BX26:BX37" si="10">+BJ26+BX25</f>
        <v>#REF!</v>
      </c>
      <c r="BY26" s="123"/>
      <c r="BZ26" s="83">
        <f t="shared" ref="BZ26:BZ37" si="11">+BO26+BZ25</f>
        <v>38899.640281128086</v>
      </c>
      <c r="CA26" s="83" t="e">
        <f>+BZ26-BX26</f>
        <v>#REF!</v>
      </c>
      <c r="CB26" s="81" t="e">
        <f t="shared" si="8"/>
        <v>#REF!</v>
      </c>
      <c r="CC26" s="89" t="e">
        <f t="shared" si="9"/>
        <v>#REF!</v>
      </c>
      <c r="CD26" s="162">
        <f t="shared" ref="CD26:CD37" si="12">+CD25+7</f>
        <v>42471</v>
      </c>
      <c r="CE26" s="90" t="e">
        <f>+VLOOKUP(CD26,#REF!,2,FALSE)</f>
        <v>#REF!</v>
      </c>
      <c r="CF26" s="83" t="e">
        <f t="shared" ref="CF26:CF37" si="13">+CE26*BS26</f>
        <v>#REF!</v>
      </c>
    </row>
    <row r="27" spans="2:84" s="90" customFormat="1" ht="15.75">
      <c r="B27" s="79" t="s">
        <v>7</v>
      </c>
      <c r="C27" s="80">
        <v>16</v>
      </c>
      <c r="D27" s="81">
        <v>34.029570893000646</v>
      </c>
      <c r="E27" s="82">
        <v>5500.2126328955592</v>
      </c>
      <c r="F27" s="83">
        <v>187169.87571769717</v>
      </c>
      <c r="G27" s="83"/>
      <c r="H27" s="84">
        <v>25.685890322018341</v>
      </c>
      <c r="I27" s="82">
        <v>6699.6835820006536</v>
      </c>
      <c r="J27" s="83">
        <v>172087.33767949577</v>
      </c>
      <c r="K27" s="83"/>
      <c r="L27" s="85">
        <v>21.820456184211988</v>
      </c>
      <c r="M27" s="82">
        <v>8199.6840287084196</v>
      </c>
      <c r="N27" s="83">
        <v>178920.84607281489</v>
      </c>
      <c r="O27" s="86"/>
      <c r="P27" s="81">
        <v>19.998972000000002</v>
      </c>
      <c r="Q27" s="82">
        <v>7300.3894993895001</v>
      </c>
      <c r="R27" s="83">
        <v>146000.28518738464</v>
      </c>
      <c r="S27" s="83"/>
      <c r="T27" s="85">
        <v>24.85877</v>
      </c>
      <c r="U27" s="82">
        <v>7099.6353673426847</v>
      </c>
      <c r="V27" s="83">
        <v>176488.2026806373</v>
      </c>
      <c r="W27" s="86"/>
      <c r="X27" s="85">
        <v>23.939871000000004</v>
      </c>
      <c r="Y27" s="82">
        <v>10500.350665594568</v>
      </c>
      <c r="Z27" s="83">
        <v>251377.04038909811</v>
      </c>
      <c r="AA27" s="86"/>
      <c r="AB27" s="85">
        <v>35.686543399999998</v>
      </c>
      <c r="AC27" s="82">
        <v>9500.3979570564934</v>
      </c>
      <c r="AD27" s="83">
        <v>339036.36401176784</v>
      </c>
      <c r="AE27" s="87"/>
      <c r="AF27" s="85">
        <v>28.814</v>
      </c>
      <c r="AG27" s="82">
        <v>13599.869680455045</v>
      </c>
      <c r="AH27" s="88">
        <v>381670.68667449767</v>
      </c>
      <c r="AI27" s="87"/>
      <c r="AJ27" s="85">
        <v>23.089849999999998</v>
      </c>
      <c r="AK27" s="82">
        <v>13699.54897406117</v>
      </c>
      <c r="AL27" s="83">
        <v>316320.53087872628</v>
      </c>
      <c r="AM27" s="87"/>
      <c r="AN27" s="85">
        <v>32.72</v>
      </c>
      <c r="AO27" s="82">
        <v>13500.412043241311</v>
      </c>
      <c r="AP27" s="83">
        <v>441733.48205485567</v>
      </c>
      <c r="AQ27" s="87"/>
      <c r="AR27" s="85">
        <v>38.22</v>
      </c>
      <c r="AS27" s="82">
        <v>16299.64197861759</v>
      </c>
      <c r="AT27" s="83">
        <v>622972.31642276433</v>
      </c>
      <c r="AU27" s="87"/>
      <c r="AV27" s="85" t="e">
        <f>#REF!</f>
        <v>#REF!</v>
      </c>
      <c r="AW27" s="82" t="e">
        <f>#REF!</f>
        <v>#REF!</v>
      </c>
      <c r="AX27" s="83" t="e">
        <f t="shared" si="4"/>
        <v>#REF!</v>
      </c>
      <c r="AY27" s="87"/>
      <c r="AZ27" s="85" t="e">
        <f>#REF!</f>
        <v>#REF!</v>
      </c>
      <c r="BA27" s="82" t="e">
        <f>#REF!</f>
        <v>#REF!</v>
      </c>
      <c r="BB27" s="83" t="e">
        <f t="shared" si="5"/>
        <v>#REF!</v>
      </c>
      <c r="BC27" s="87"/>
      <c r="BD27" s="85" t="e">
        <f>+#REF!</f>
        <v>#REF!</v>
      </c>
      <c r="BE27" s="82" t="e">
        <f>+#REF!</f>
        <v>#REF!</v>
      </c>
      <c r="BF27" s="83" t="e">
        <f t="shared" si="6"/>
        <v>#REF!</v>
      </c>
      <c r="BG27" s="87"/>
      <c r="BH27" s="85" t="e">
        <f>+#REF!</f>
        <v>#REF!</v>
      </c>
      <c r="BI27" s="81" t="e">
        <f>+#REF!</f>
        <v>#REF!</v>
      </c>
      <c r="BJ27" s="82" t="e">
        <f>+#REF!</f>
        <v>#REF!</v>
      </c>
      <c r="BK27" s="83" t="e">
        <f t="shared" si="0"/>
        <v>#REF!</v>
      </c>
      <c r="BL27" s="87"/>
      <c r="BM27" s="85">
        <v>36.06</v>
      </c>
      <c r="BN27" s="81" t="e">
        <f>+#REF!</f>
        <v>#REF!</v>
      </c>
      <c r="BO27" s="82">
        <v>24800.409958605076</v>
      </c>
      <c r="BP27" s="83">
        <f t="shared" si="1"/>
        <v>894302.78310729912</v>
      </c>
      <c r="BQ27" s="87"/>
      <c r="BR27" s="85">
        <v>58.19</v>
      </c>
      <c r="BS27" s="81" t="e">
        <f>+#REF!</f>
        <v>#REF!</v>
      </c>
      <c r="BT27" s="133" t="e">
        <f>+#REF!</f>
        <v>#REF!</v>
      </c>
      <c r="BU27" s="83" t="e">
        <f t="shared" si="2"/>
        <v>#REF!</v>
      </c>
      <c r="BV27" s="87"/>
      <c r="BX27" s="83" t="e">
        <f t="shared" si="10"/>
        <v>#REF!</v>
      </c>
      <c r="BY27" s="123"/>
      <c r="BZ27" s="83">
        <f t="shared" si="11"/>
        <v>63700.050239733158</v>
      </c>
      <c r="CA27" s="83" t="e">
        <f t="shared" ref="CA27:CA37" si="14">+BZ27-BX27</f>
        <v>#REF!</v>
      </c>
      <c r="CB27" s="81" t="e">
        <f t="shared" si="8"/>
        <v>#REF!</v>
      </c>
      <c r="CC27" s="89" t="e">
        <f t="shared" si="9"/>
        <v>#REF!</v>
      </c>
      <c r="CD27" s="162">
        <f t="shared" si="12"/>
        <v>42478</v>
      </c>
      <c r="CE27" s="90" t="e">
        <f>+VLOOKUP(CD27,#REF!,2,FALSE)</f>
        <v>#REF!</v>
      </c>
      <c r="CF27" s="83" t="e">
        <f t="shared" si="13"/>
        <v>#REF!</v>
      </c>
    </row>
    <row r="28" spans="2:84" s="90" customFormat="1" ht="15.75">
      <c r="B28" s="79" t="s">
        <v>7</v>
      </c>
      <c r="C28" s="80">
        <v>17</v>
      </c>
      <c r="D28" s="81">
        <v>34.914645931481374</v>
      </c>
      <c r="E28" s="82">
        <v>6700.4196372732958</v>
      </c>
      <c r="F28" s="83">
        <v>233942.77922774199</v>
      </c>
      <c r="G28" s="83"/>
      <c r="H28" s="84">
        <v>25.666578920205307</v>
      </c>
      <c r="I28" s="82">
        <v>8199.9843652282689</v>
      </c>
      <c r="J28" s="83">
        <v>210465.54585458097</v>
      </c>
      <c r="K28" s="83"/>
      <c r="L28" s="85">
        <v>21.416845593858781</v>
      </c>
      <c r="M28" s="82">
        <v>7399.7425474254733</v>
      </c>
      <c r="N28" s="83">
        <v>158479.1435725186</v>
      </c>
      <c r="O28" s="86"/>
      <c r="P28" s="81">
        <v>19.980399999999999</v>
      </c>
      <c r="Q28" s="82">
        <v>9100.3202075702084</v>
      </c>
      <c r="R28" s="83">
        <v>181828.03787533578</v>
      </c>
      <c r="S28" s="83"/>
      <c r="T28" s="85">
        <v>24.875919999999997</v>
      </c>
      <c r="U28" s="82">
        <v>7999.8981208493415</v>
      </c>
      <c r="V28" s="83">
        <v>199004.82566239854</v>
      </c>
      <c r="W28" s="86"/>
      <c r="X28" s="85">
        <v>22.689093</v>
      </c>
      <c r="Y28" s="82">
        <v>11099.569522618302</v>
      </c>
      <c r="Z28" s="83">
        <v>251839.16515865223</v>
      </c>
      <c r="AA28" s="86"/>
      <c r="AB28" s="85">
        <v>36.711400000000005</v>
      </c>
      <c r="AC28" s="82">
        <v>12200.417910003274</v>
      </c>
      <c r="AD28" s="83">
        <v>447894.42206129426</v>
      </c>
      <c r="AE28" s="87"/>
      <c r="AF28" s="85">
        <v>26.568999999999999</v>
      </c>
      <c r="AG28" s="82">
        <v>12899.535900413946</v>
      </c>
      <c r="AH28" s="88">
        <v>333053.43990118522</v>
      </c>
      <c r="AI28" s="87"/>
      <c r="AJ28" s="85">
        <v>23.020579999999999</v>
      </c>
      <c r="AK28" s="82">
        <v>12299.995235117189</v>
      </c>
      <c r="AL28" s="83">
        <v>283153.02430963406</v>
      </c>
      <c r="AM28" s="87"/>
      <c r="AN28" s="85">
        <v>31.95</v>
      </c>
      <c r="AO28" s="82">
        <v>16500.313320825517</v>
      </c>
      <c r="AP28" s="83">
        <v>527185.01060037524</v>
      </c>
      <c r="AQ28" s="87"/>
      <c r="AR28" s="85">
        <v>39.200000000000003</v>
      </c>
      <c r="AS28" s="82">
        <v>16599.9977962417</v>
      </c>
      <c r="AT28" s="83">
        <v>650719.91361267469</v>
      </c>
      <c r="AU28" s="87"/>
      <c r="AV28" s="85" t="e">
        <f>#REF!</f>
        <v>#REF!</v>
      </c>
      <c r="AW28" s="82" t="e">
        <f>#REF!</f>
        <v>#REF!</v>
      </c>
      <c r="AX28" s="83" t="e">
        <f t="shared" si="4"/>
        <v>#REF!</v>
      </c>
      <c r="AY28" s="87"/>
      <c r="AZ28" s="85" t="e">
        <f>#REF!</f>
        <v>#REF!</v>
      </c>
      <c r="BA28" s="82" t="e">
        <f>#REF!</f>
        <v>#REF!</v>
      </c>
      <c r="BB28" s="83" t="e">
        <f t="shared" si="5"/>
        <v>#REF!</v>
      </c>
      <c r="BC28" s="87"/>
      <c r="BD28" s="85" t="e">
        <f>+#REF!</f>
        <v>#REF!</v>
      </c>
      <c r="BE28" s="82" t="e">
        <f>+#REF!</f>
        <v>#REF!</v>
      </c>
      <c r="BF28" s="83" t="e">
        <f t="shared" si="6"/>
        <v>#REF!</v>
      </c>
      <c r="BG28" s="87"/>
      <c r="BH28" s="85" t="e">
        <f>+#REF!</f>
        <v>#REF!</v>
      </c>
      <c r="BI28" s="81" t="e">
        <f>+#REF!</f>
        <v>#REF!</v>
      </c>
      <c r="BJ28" s="82" t="e">
        <f>+#REF!</f>
        <v>#REF!</v>
      </c>
      <c r="BK28" s="83" t="e">
        <f t="shared" si="0"/>
        <v>#REF!</v>
      </c>
      <c r="BL28" s="87"/>
      <c r="BM28" s="85">
        <v>35.1</v>
      </c>
      <c r="BN28" s="81" t="e">
        <f>+#REF!</f>
        <v>#REF!</v>
      </c>
      <c r="BO28" s="82">
        <v>22500.328032401205</v>
      </c>
      <c r="BP28" s="83">
        <f t="shared" si="1"/>
        <v>789761.51393728238</v>
      </c>
      <c r="BQ28" s="87"/>
      <c r="BR28" s="85">
        <v>56.9</v>
      </c>
      <c r="BS28" s="81" t="e">
        <f>+#REF!</f>
        <v>#REF!</v>
      </c>
      <c r="BT28" s="133" t="e">
        <f>+#REF!</f>
        <v>#REF!</v>
      </c>
      <c r="BU28" s="83" t="e">
        <f t="shared" si="2"/>
        <v>#REF!</v>
      </c>
      <c r="BV28" s="87"/>
      <c r="BX28" s="83" t="e">
        <f t="shared" si="10"/>
        <v>#REF!</v>
      </c>
      <c r="BY28" s="123"/>
      <c r="BZ28" s="83">
        <f t="shared" si="11"/>
        <v>86200.37827213436</v>
      </c>
      <c r="CA28" s="83" t="e">
        <f t="shared" si="14"/>
        <v>#REF!</v>
      </c>
      <c r="CB28" s="81" t="e">
        <f t="shared" si="8"/>
        <v>#REF!</v>
      </c>
      <c r="CC28" s="89" t="e">
        <f t="shared" si="9"/>
        <v>#REF!</v>
      </c>
      <c r="CD28" s="162">
        <f t="shared" si="12"/>
        <v>42485</v>
      </c>
      <c r="CE28" s="90" t="e">
        <f>+VLOOKUP(CD28,#REF!,2,FALSE)</f>
        <v>#REF!</v>
      </c>
      <c r="CF28" s="83" t="e">
        <f t="shared" si="13"/>
        <v>#REF!</v>
      </c>
    </row>
    <row r="29" spans="2:84" s="90" customFormat="1" ht="15.75">
      <c r="B29" s="79" t="s">
        <v>7</v>
      </c>
      <c r="C29" s="80">
        <v>18</v>
      </c>
      <c r="D29" s="81">
        <v>38.124076851810194</v>
      </c>
      <c r="E29" s="82">
        <v>6799.8801334167192</v>
      </c>
      <c r="F29" s="83">
        <v>259239.15278947636</v>
      </c>
      <c r="G29" s="83"/>
      <c r="H29" s="84">
        <v>25.737288225004146</v>
      </c>
      <c r="I29" s="82">
        <v>6899.7769737038025</v>
      </c>
      <c r="J29" s="83">
        <v>177581.54866046162</v>
      </c>
      <c r="K29" s="83"/>
      <c r="L29" s="85">
        <v>21.567003197437042</v>
      </c>
      <c r="M29" s="82">
        <v>7700.180529497602</v>
      </c>
      <c r="N29" s="83">
        <v>166069.81810051724</v>
      </c>
      <c r="O29" s="86"/>
      <c r="P29" s="81">
        <v>19.657620000000001</v>
      </c>
      <c r="Q29" s="82">
        <v>7899.8998778998775</v>
      </c>
      <c r="R29" s="83">
        <v>155293.22983780221</v>
      </c>
      <c r="S29" s="83"/>
      <c r="T29" s="85">
        <v>24.348914999999998</v>
      </c>
      <c r="U29" s="82">
        <v>9400.4108520206082</v>
      </c>
      <c r="V29" s="83">
        <v>228889.80480092735</v>
      </c>
      <c r="W29" s="86"/>
      <c r="X29" s="85">
        <v>23.317458999999999</v>
      </c>
      <c r="Y29" s="82">
        <v>8800.2997706900132</v>
      </c>
      <c r="Z29" s="83">
        <v>205200.62909077379</v>
      </c>
      <c r="AA29" s="86"/>
      <c r="AB29" s="85">
        <v>38.161000000000008</v>
      </c>
      <c r="AC29" s="82">
        <v>9399.8306977575267</v>
      </c>
      <c r="AD29" s="83">
        <v>358706.93925712508</v>
      </c>
      <c r="AE29" s="87"/>
      <c r="AF29" s="85">
        <v>26.91</v>
      </c>
      <c r="AG29" s="82">
        <v>12899.64516513297</v>
      </c>
      <c r="AH29" s="88">
        <v>337454.84651633014</v>
      </c>
      <c r="AI29" s="87"/>
      <c r="AJ29" s="85">
        <v>26.5</v>
      </c>
      <c r="AK29" s="82">
        <v>12300.403853598975</v>
      </c>
      <c r="AL29" s="83">
        <v>325960.70212037285</v>
      </c>
      <c r="AM29" s="87"/>
      <c r="AN29" s="85">
        <v>33.29</v>
      </c>
      <c r="AO29" s="82">
        <v>14000.470859763542</v>
      </c>
      <c r="AP29" s="83">
        <v>466075.67492152832</v>
      </c>
      <c r="AQ29" s="87"/>
      <c r="AR29" s="85">
        <v>39.549999999999997</v>
      </c>
      <c r="AS29" s="82">
        <v>17900.036183328866</v>
      </c>
      <c r="AT29" s="83">
        <v>707946.4310506566</v>
      </c>
      <c r="AU29" s="87"/>
      <c r="AV29" s="85" t="e">
        <f>#REF!</f>
        <v>#REF!</v>
      </c>
      <c r="AW29" s="82" t="e">
        <f>#REF!</f>
        <v>#REF!</v>
      </c>
      <c r="AX29" s="83" t="e">
        <f t="shared" si="4"/>
        <v>#REF!</v>
      </c>
      <c r="AY29" s="87"/>
      <c r="AZ29" s="85" t="e">
        <f>#REF!</f>
        <v>#REF!</v>
      </c>
      <c r="BA29" s="82" t="e">
        <f>#REF!</f>
        <v>#REF!</v>
      </c>
      <c r="BB29" s="83" t="e">
        <f t="shared" si="5"/>
        <v>#REF!</v>
      </c>
      <c r="BC29" s="87"/>
      <c r="BD29" s="85" t="e">
        <f>+#REF!</f>
        <v>#REF!</v>
      </c>
      <c r="BE29" s="82" t="e">
        <f>+#REF!</f>
        <v>#REF!</v>
      </c>
      <c r="BF29" s="83" t="e">
        <f t="shared" si="6"/>
        <v>#REF!</v>
      </c>
      <c r="BG29" s="87"/>
      <c r="BH29" s="85" t="e">
        <f>+#REF!</f>
        <v>#REF!</v>
      </c>
      <c r="BI29" s="81" t="e">
        <f>+#REF!</f>
        <v>#REF!</v>
      </c>
      <c r="BJ29" s="82" t="e">
        <f>+#REF!</f>
        <v>#REF!</v>
      </c>
      <c r="BK29" s="83" t="e">
        <f t="shared" si="0"/>
        <v>#REF!</v>
      </c>
      <c r="BL29" s="87"/>
      <c r="BM29" s="85">
        <v>36.78</v>
      </c>
      <c r="BN29" s="81" t="e">
        <f>+#REF!</f>
        <v>#REF!</v>
      </c>
      <c r="BO29" s="82">
        <v>22499.805890586384</v>
      </c>
      <c r="BP29" s="83">
        <f t="shared" si="1"/>
        <v>827542.86065576726</v>
      </c>
      <c r="BQ29" s="87"/>
      <c r="BR29" s="85">
        <v>60.62</v>
      </c>
      <c r="BS29" s="81" t="e">
        <f>+#REF!</f>
        <v>#REF!</v>
      </c>
      <c r="BT29" s="133" t="e">
        <f>+#REF!</f>
        <v>#REF!</v>
      </c>
      <c r="BU29" s="83" t="e">
        <f t="shared" si="2"/>
        <v>#REF!</v>
      </c>
      <c r="BV29" s="87"/>
      <c r="BX29" s="83" t="e">
        <f t="shared" si="10"/>
        <v>#REF!</v>
      </c>
      <c r="BY29" s="123"/>
      <c r="BZ29" s="83">
        <f t="shared" si="11"/>
        <v>108700.18416272075</v>
      </c>
      <c r="CA29" s="83" t="e">
        <f t="shared" si="14"/>
        <v>#REF!</v>
      </c>
      <c r="CB29" s="81" t="e">
        <f t="shared" si="8"/>
        <v>#REF!</v>
      </c>
      <c r="CC29" s="89" t="e">
        <f t="shared" si="9"/>
        <v>#REF!</v>
      </c>
      <c r="CD29" s="162">
        <f t="shared" si="12"/>
        <v>42492</v>
      </c>
      <c r="CE29" s="90" t="e">
        <f>+VLOOKUP(CD29,#REF!,2,FALSE)</f>
        <v>#REF!</v>
      </c>
      <c r="CF29" s="83" t="e">
        <f t="shared" si="13"/>
        <v>#REF!</v>
      </c>
    </row>
    <row r="30" spans="2:84" s="90" customFormat="1" ht="15.75">
      <c r="B30" s="79" t="s">
        <v>7</v>
      </c>
      <c r="C30" s="80">
        <v>19</v>
      </c>
      <c r="D30" s="81">
        <v>37.756006032571463</v>
      </c>
      <c r="E30" s="82">
        <v>7500.4067125286629</v>
      </c>
      <c r="F30" s="83">
        <v>283185.40108497167</v>
      </c>
      <c r="G30" s="83"/>
      <c r="H30" s="84">
        <v>25.556230482407585</v>
      </c>
      <c r="I30" s="82">
        <v>7899.5763125763124</v>
      </c>
      <c r="J30" s="83">
        <v>201883.39295756767</v>
      </c>
      <c r="K30" s="83"/>
      <c r="L30" s="85">
        <v>22.153839630184528</v>
      </c>
      <c r="M30" s="82">
        <v>7799.6242294291069</v>
      </c>
      <c r="N30" s="83">
        <v>172791.62435447401</v>
      </c>
      <c r="O30" s="86"/>
      <c r="P30" s="81">
        <v>19.30228</v>
      </c>
      <c r="Q30" s="82">
        <v>9499.764957264957</v>
      </c>
      <c r="R30" s="83">
        <v>183367.12313931625</v>
      </c>
      <c r="S30" s="83"/>
      <c r="T30" s="85">
        <v>23.397659999999998</v>
      </c>
      <c r="U30" s="82">
        <v>8799.6068376068379</v>
      </c>
      <c r="V30" s="83">
        <v>205890.20892</v>
      </c>
      <c r="W30" s="86"/>
      <c r="X30" s="85">
        <v>23.852638900000002</v>
      </c>
      <c r="Y30" s="82">
        <v>10099.690699544357</v>
      </c>
      <c r="Z30" s="83">
        <v>240904.27525791997</v>
      </c>
      <c r="AA30" s="86"/>
      <c r="AB30" s="85">
        <v>36.705038000000002</v>
      </c>
      <c r="AC30" s="82">
        <v>10599.843175794394</v>
      </c>
      <c r="AD30" s="83">
        <v>389067.64656157396</v>
      </c>
      <c r="AE30" s="87"/>
      <c r="AF30" s="22">
        <v>26.207999999999998</v>
      </c>
      <c r="AG30" s="23">
        <v>15200.269513684148</v>
      </c>
      <c r="AH30" s="24">
        <v>386975.97021251085</v>
      </c>
      <c r="AI30" s="87"/>
      <c r="AJ30" s="85">
        <v>28.76</v>
      </c>
      <c r="AK30" s="82">
        <v>14800.092408946068</v>
      </c>
      <c r="AL30" s="83">
        <v>425650.65768128895</v>
      </c>
      <c r="AM30" s="87"/>
      <c r="AN30" s="85">
        <v>35.35</v>
      </c>
      <c r="AO30" s="82">
        <v>16000.125137734894</v>
      </c>
      <c r="AP30" s="83">
        <v>565604.42361892853</v>
      </c>
      <c r="AQ30" s="87"/>
      <c r="AR30" s="85">
        <v>40.43</v>
      </c>
      <c r="AS30" s="82">
        <v>16400.260341284731</v>
      </c>
      <c r="AT30" s="83">
        <v>663062.52559814171</v>
      </c>
      <c r="AU30" s="87"/>
      <c r="AV30" s="85" t="e">
        <f>#REF!</f>
        <v>#REF!</v>
      </c>
      <c r="AW30" s="82" t="e">
        <f>#REF!</f>
        <v>#REF!</v>
      </c>
      <c r="AX30" s="83" t="e">
        <f t="shared" si="4"/>
        <v>#REF!</v>
      </c>
      <c r="AY30" s="87"/>
      <c r="AZ30" s="85" t="e">
        <f>#REF!</f>
        <v>#REF!</v>
      </c>
      <c r="BA30" s="82" t="e">
        <f>#REF!</f>
        <v>#REF!</v>
      </c>
      <c r="BB30" s="83" t="e">
        <f t="shared" si="5"/>
        <v>#REF!</v>
      </c>
      <c r="BC30" s="87"/>
      <c r="BD30" s="85" t="e">
        <f>+#REF!</f>
        <v>#REF!</v>
      </c>
      <c r="BE30" s="82" t="e">
        <f>+#REF!</f>
        <v>#REF!</v>
      </c>
      <c r="BF30" s="83" t="e">
        <f t="shared" si="6"/>
        <v>#REF!</v>
      </c>
      <c r="BG30" s="87"/>
      <c r="BH30" s="85" t="e">
        <f>+#REF!</f>
        <v>#REF!</v>
      </c>
      <c r="BI30" s="81" t="e">
        <f>+#REF!</f>
        <v>#REF!</v>
      </c>
      <c r="BJ30" s="82" t="e">
        <f>+#REF!</f>
        <v>#REF!</v>
      </c>
      <c r="BK30" s="83" t="e">
        <f t="shared" si="0"/>
        <v>#REF!</v>
      </c>
      <c r="BL30" s="87"/>
      <c r="BM30" s="85">
        <v>34.86</v>
      </c>
      <c r="BN30" s="81" t="e">
        <f>+#REF!</f>
        <v>#REF!</v>
      </c>
      <c r="BO30" s="82">
        <v>24299.843771404747</v>
      </c>
      <c r="BP30" s="83">
        <f t="shared" si="1"/>
        <v>847092.55387116945</v>
      </c>
      <c r="BQ30" s="87"/>
      <c r="BR30" s="85">
        <v>66.88</v>
      </c>
      <c r="BS30" s="81" t="e">
        <f>+#REF!</f>
        <v>#REF!</v>
      </c>
      <c r="BT30" s="133" t="e">
        <f>+#REF!</f>
        <v>#REF!</v>
      </c>
      <c r="BU30" s="83" t="e">
        <f t="shared" si="2"/>
        <v>#REF!</v>
      </c>
      <c r="BV30" s="87"/>
      <c r="BX30" s="83" t="e">
        <f t="shared" si="10"/>
        <v>#REF!</v>
      </c>
      <c r="BY30" s="123"/>
      <c r="BZ30" s="83">
        <f t="shared" si="11"/>
        <v>133000.02793412551</v>
      </c>
      <c r="CA30" s="83" t="e">
        <f t="shared" si="14"/>
        <v>#REF!</v>
      </c>
      <c r="CB30" s="81" t="e">
        <f t="shared" si="8"/>
        <v>#REF!</v>
      </c>
      <c r="CC30" s="89" t="e">
        <f t="shared" si="9"/>
        <v>#REF!</v>
      </c>
      <c r="CD30" s="162">
        <f t="shared" si="12"/>
        <v>42499</v>
      </c>
      <c r="CE30" s="90" t="e">
        <f>+VLOOKUP(CD30,#REF!,2,FALSE)</f>
        <v>#REF!</v>
      </c>
      <c r="CF30" s="83" t="e">
        <f t="shared" si="13"/>
        <v>#REF!</v>
      </c>
    </row>
    <row r="31" spans="2:84" s="90" customFormat="1" ht="15.75">
      <c r="B31" s="79" t="s">
        <v>7</v>
      </c>
      <c r="C31" s="80">
        <v>20</v>
      </c>
      <c r="D31" s="81">
        <v>37.048072137950882</v>
      </c>
      <c r="E31" s="82">
        <v>7199.563477173233</v>
      </c>
      <c r="F31" s="83">
        <v>266729.94706407044</v>
      </c>
      <c r="G31" s="83"/>
      <c r="H31" s="84">
        <v>25.06618259605785</v>
      </c>
      <c r="I31" s="82">
        <v>7399.7704517704506</v>
      </c>
      <c r="J31" s="83">
        <v>185483.99731299159</v>
      </c>
      <c r="K31" s="83"/>
      <c r="L31" s="85">
        <v>23.267217338276378</v>
      </c>
      <c r="M31" s="82">
        <v>8999.6415021293069</v>
      </c>
      <c r="N31" s="83">
        <v>209396.61479661468</v>
      </c>
      <c r="O31" s="86"/>
      <c r="P31" s="81">
        <v>19.15438</v>
      </c>
      <c r="Q31" s="82">
        <v>10199.698412698413</v>
      </c>
      <c r="R31" s="83">
        <v>195368.89928222224</v>
      </c>
      <c r="S31" s="83"/>
      <c r="T31" s="85">
        <v>23.027460000000001</v>
      </c>
      <c r="U31" s="82">
        <v>10599.800976800978</v>
      </c>
      <c r="V31" s="83">
        <v>244086.49300124546</v>
      </c>
      <c r="W31" s="86"/>
      <c r="X31" s="85">
        <v>25.590862999999999</v>
      </c>
      <c r="Y31" s="82">
        <v>9400.4179397837925</v>
      </c>
      <c r="Z31" s="83">
        <v>240564.80763974928</v>
      </c>
      <c r="AA31" s="86"/>
      <c r="AB31" s="85">
        <v>37.819053000000004</v>
      </c>
      <c r="AC31" s="82">
        <v>8900.0083683254397</v>
      </c>
      <c r="AD31" s="83">
        <v>336589.88818214333</v>
      </c>
      <c r="AE31" s="87"/>
      <c r="AF31" s="85">
        <v>25.25</v>
      </c>
      <c r="AG31" s="82">
        <v>12300.26921587897</v>
      </c>
      <c r="AH31" s="88">
        <v>301360.65487787605</v>
      </c>
      <c r="AI31" s="87"/>
      <c r="AJ31" s="85">
        <v>26.1</v>
      </c>
      <c r="AK31" s="82">
        <v>13299.813633520953</v>
      </c>
      <c r="AL31" s="83">
        <v>347125.13583489688</v>
      </c>
      <c r="AM31" s="87"/>
      <c r="AN31" s="85">
        <v>35.58</v>
      </c>
      <c r="AO31" s="82">
        <v>15100.322552785969</v>
      </c>
      <c r="AP31" s="83">
        <v>537269.4764281247</v>
      </c>
      <c r="AQ31" s="87"/>
      <c r="AR31" s="85">
        <v>43.63</v>
      </c>
      <c r="AS31" s="82">
        <v>15700.054200542005</v>
      </c>
      <c r="AT31" s="83">
        <v>684993.36476964771</v>
      </c>
      <c r="AU31" s="87"/>
      <c r="AV31" s="85" t="e">
        <f>#REF!</f>
        <v>#REF!</v>
      </c>
      <c r="AW31" s="82" t="e">
        <f>#REF!</f>
        <v>#REF!</v>
      </c>
      <c r="AX31" s="83" t="e">
        <f t="shared" si="4"/>
        <v>#REF!</v>
      </c>
      <c r="AY31" s="87"/>
      <c r="AZ31" s="85" t="e">
        <f>#REF!</f>
        <v>#REF!</v>
      </c>
      <c r="BA31" s="82" t="e">
        <f>#REF!</f>
        <v>#REF!</v>
      </c>
      <c r="BB31" s="83" t="e">
        <f t="shared" si="5"/>
        <v>#REF!</v>
      </c>
      <c r="BC31" s="87"/>
      <c r="BD31" s="85" t="e">
        <f>+#REF!</f>
        <v>#REF!</v>
      </c>
      <c r="BE31" s="82" t="e">
        <f>+#REF!</f>
        <v>#REF!</v>
      </c>
      <c r="BF31" s="83" t="e">
        <f t="shared" si="6"/>
        <v>#REF!</v>
      </c>
      <c r="BG31" s="87"/>
      <c r="BH31" s="85" t="e">
        <f>+#REF!</f>
        <v>#REF!</v>
      </c>
      <c r="BI31" s="81" t="e">
        <f>+#REF!</f>
        <v>#REF!</v>
      </c>
      <c r="BJ31" s="82" t="e">
        <f>+#REF!</f>
        <v>#REF!</v>
      </c>
      <c r="BK31" s="83" t="e">
        <f t="shared" si="0"/>
        <v>#REF!</v>
      </c>
      <c r="BL31" s="87"/>
      <c r="BM31" s="85">
        <v>37.94</v>
      </c>
      <c r="BN31" s="81" t="e">
        <f>+#REF!</f>
        <v>#REF!</v>
      </c>
      <c r="BO31" s="82">
        <v>22100.422942910744</v>
      </c>
      <c r="BP31" s="83">
        <f t="shared" si="1"/>
        <v>838490.04645403358</v>
      </c>
      <c r="BQ31" s="87"/>
      <c r="BR31" s="85">
        <v>69.319999999999993</v>
      </c>
      <c r="BS31" s="81" t="e">
        <f>+#REF!</f>
        <v>#REF!</v>
      </c>
      <c r="BT31" s="133" t="e">
        <f>+#REF!</f>
        <v>#REF!</v>
      </c>
      <c r="BU31" s="83" t="e">
        <f t="shared" si="2"/>
        <v>#REF!</v>
      </c>
      <c r="BV31" s="87"/>
      <c r="BX31" s="83" t="e">
        <f t="shared" si="10"/>
        <v>#REF!</v>
      </c>
      <c r="BY31" s="123"/>
      <c r="BZ31" s="83">
        <f t="shared" si="11"/>
        <v>155100.45087703626</v>
      </c>
      <c r="CA31" s="83" t="e">
        <f t="shared" si="14"/>
        <v>#REF!</v>
      </c>
      <c r="CB31" s="81" t="e">
        <f t="shared" si="8"/>
        <v>#REF!</v>
      </c>
      <c r="CC31" s="89" t="e">
        <f t="shared" si="9"/>
        <v>#REF!</v>
      </c>
      <c r="CD31" s="162">
        <f t="shared" si="12"/>
        <v>42506</v>
      </c>
      <c r="CE31" s="90" t="e">
        <f>+VLOOKUP(CD31,#REF!,2,FALSE)</f>
        <v>#REF!</v>
      </c>
      <c r="CF31" s="83" t="e">
        <f t="shared" si="13"/>
        <v>#REF!</v>
      </c>
    </row>
    <row r="32" spans="2:84" s="90" customFormat="1" ht="15.75">
      <c r="B32" s="79" t="s">
        <v>7</v>
      </c>
      <c r="C32" s="80">
        <v>21</v>
      </c>
      <c r="D32" s="81">
        <v>34.395462580627694</v>
      </c>
      <c r="E32" s="82">
        <v>7999.7829893683556</v>
      </c>
      <c r="F32" s="83">
        <v>275156.23646396125</v>
      </c>
      <c r="G32" s="83"/>
      <c r="H32" s="84">
        <v>25.165900341885774</v>
      </c>
      <c r="I32" s="82">
        <v>7700.3137079722437</v>
      </c>
      <c r="J32" s="83">
        <v>193785.32737608641</v>
      </c>
      <c r="K32" s="83"/>
      <c r="L32" s="85">
        <v>24.181110383056147</v>
      </c>
      <c r="M32" s="82">
        <v>8799.7049941927999</v>
      </c>
      <c r="N32" s="83">
        <v>212786.63780290654</v>
      </c>
      <c r="O32" s="86"/>
      <c r="P32" s="81">
        <v>19.01135</v>
      </c>
      <c r="Q32" s="82">
        <v>10099.608058608059</v>
      </c>
      <c r="R32" s="83">
        <v>192007.18366501832</v>
      </c>
      <c r="S32" s="83"/>
      <c r="T32" s="85">
        <v>23.016529999999999</v>
      </c>
      <c r="U32" s="82">
        <v>7999.8608356413233</v>
      </c>
      <c r="V32" s="83">
        <v>184129.03691936357</v>
      </c>
      <c r="W32" s="86"/>
      <c r="X32" s="85">
        <v>23.899729999999998</v>
      </c>
      <c r="Y32" s="82">
        <v>9099.5520712349971</v>
      </c>
      <c r="Z32" s="83">
        <v>217476.83762345719</v>
      </c>
      <c r="AA32" s="86"/>
      <c r="AB32" s="85">
        <v>41.849960000000003</v>
      </c>
      <c r="AC32" s="82">
        <v>9999.8401084010839</v>
      </c>
      <c r="AD32" s="83">
        <v>418492.90854298108</v>
      </c>
      <c r="AE32" s="87"/>
      <c r="AF32" s="85">
        <v>24.623000000000001</v>
      </c>
      <c r="AG32" s="82">
        <v>12400.3295512076</v>
      </c>
      <c r="AH32" s="88">
        <v>296031.82734302385</v>
      </c>
      <c r="AI32" s="87"/>
      <c r="AJ32" s="85">
        <v>24.25</v>
      </c>
      <c r="AK32" s="82">
        <v>14099.525179427619</v>
      </c>
      <c r="AL32" s="83">
        <v>341913.48560111976</v>
      </c>
      <c r="AM32" s="87"/>
      <c r="AN32" s="85">
        <v>41.38</v>
      </c>
      <c r="AO32" s="82">
        <v>14499.535632389292</v>
      </c>
      <c r="AP32" s="83">
        <v>599990.78446826898</v>
      </c>
      <c r="AQ32" s="87"/>
      <c r="AR32" s="85">
        <v>42.94</v>
      </c>
      <c r="AS32" s="82">
        <v>17399.821048869831</v>
      </c>
      <c r="AT32" s="83">
        <v>747148.31583847047</v>
      </c>
      <c r="AU32" s="87"/>
      <c r="AV32" s="85" t="e">
        <f>#REF!</f>
        <v>#REF!</v>
      </c>
      <c r="AW32" s="82" t="e">
        <f>#REF!</f>
        <v>#REF!</v>
      </c>
      <c r="AX32" s="83" t="e">
        <f t="shared" si="4"/>
        <v>#REF!</v>
      </c>
      <c r="AY32" s="87"/>
      <c r="AZ32" s="85" t="e">
        <f>#REF!</f>
        <v>#REF!</v>
      </c>
      <c r="BA32" s="82" t="e">
        <f>#REF!</f>
        <v>#REF!</v>
      </c>
      <c r="BB32" s="83" t="e">
        <f t="shared" si="5"/>
        <v>#REF!</v>
      </c>
      <c r="BC32" s="87"/>
      <c r="BD32" s="85" t="e">
        <f>+#REF!</f>
        <v>#REF!</v>
      </c>
      <c r="BE32" s="82" t="e">
        <f>+#REF!</f>
        <v>#REF!</v>
      </c>
      <c r="BF32" s="83" t="e">
        <f t="shared" si="6"/>
        <v>#REF!</v>
      </c>
      <c r="BG32" s="87"/>
      <c r="BH32" s="85" t="e">
        <f>+#REF!</f>
        <v>#REF!</v>
      </c>
      <c r="BI32" s="81" t="e">
        <f>+#REF!</f>
        <v>#REF!</v>
      </c>
      <c r="BJ32" s="82" t="e">
        <f>+#REF!</f>
        <v>#REF!</v>
      </c>
      <c r="BK32" s="83" t="e">
        <f t="shared" si="0"/>
        <v>#REF!</v>
      </c>
      <c r="BL32" s="87"/>
      <c r="BM32" s="85">
        <v>36.65</v>
      </c>
      <c r="BN32" s="81" t="e">
        <f>+#REF!</f>
        <v>#REF!</v>
      </c>
      <c r="BO32" s="82">
        <v>24800.243425950746</v>
      </c>
      <c r="BP32" s="83">
        <f t="shared" si="1"/>
        <v>908928.92156109482</v>
      </c>
      <c r="BQ32" s="87"/>
      <c r="BR32" s="85">
        <v>59.37</v>
      </c>
      <c r="BS32" s="81" t="e">
        <f>+#REF!</f>
        <v>#REF!</v>
      </c>
      <c r="BT32" s="133" t="e">
        <f>+#REF!</f>
        <v>#REF!</v>
      </c>
      <c r="BU32" s="83" t="e">
        <f t="shared" si="2"/>
        <v>#REF!</v>
      </c>
      <c r="BV32" s="87"/>
      <c r="BX32" s="83" t="e">
        <f t="shared" si="10"/>
        <v>#REF!</v>
      </c>
      <c r="BY32" s="123"/>
      <c r="BZ32" s="83">
        <f t="shared" si="11"/>
        <v>179900.69430298702</v>
      </c>
      <c r="CA32" s="83" t="e">
        <f t="shared" si="14"/>
        <v>#REF!</v>
      </c>
      <c r="CB32" s="81" t="e">
        <f t="shared" si="8"/>
        <v>#REF!</v>
      </c>
      <c r="CC32" s="89" t="e">
        <f t="shared" si="9"/>
        <v>#REF!</v>
      </c>
      <c r="CD32" s="162">
        <f t="shared" si="12"/>
        <v>42513</v>
      </c>
      <c r="CE32" s="90" t="e">
        <f>+VLOOKUP(CD32,#REF!,2,FALSE)</f>
        <v>#REF!</v>
      </c>
      <c r="CF32" s="83" t="e">
        <f t="shared" si="13"/>
        <v>#REF!</v>
      </c>
    </row>
    <row r="33" spans="2:84" s="90" customFormat="1" ht="15.75">
      <c r="B33" s="79" t="s">
        <v>7</v>
      </c>
      <c r="C33" s="80">
        <v>22</v>
      </c>
      <c r="D33" s="81">
        <v>32.844899795228464</v>
      </c>
      <c r="E33" s="82">
        <v>6800.1225766103817</v>
      </c>
      <c r="F33" s="83">
        <v>223349.34462403879</v>
      </c>
      <c r="G33" s="83"/>
      <c r="H33" s="84">
        <v>25.246758938437814</v>
      </c>
      <c r="I33" s="82">
        <v>8600.058995205336</v>
      </c>
      <c r="J33" s="83">
        <v>217123.61630829284</v>
      </c>
      <c r="K33" s="83"/>
      <c r="L33" s="85">
        <v>23.038602236043708</v>
      </c>
      <c r="M33" s="82">
        <v>9000.1286816164884</v>
      </c>
      <c r="N33" s="83">
        <v>207350.38476897075</v>
      </c>
      <c r="O33" s="86"/>
      <c r="P33" s="81">
        <v>18.54392</v>
      </c>
      <c r="Q33" s="82">
        <v>9200.4945054945056</v>
      </c>
      <c r="R33" s="83">
        <v>170613.23407032966</v>
      </c>
      <c r="S33" s="83"/>
      <c r="T33" s="85">
        <v>22.675079999999998</v>
      </c>
      <c r="U33" s="82">
        <v>10100.385032311862</v>
      </c>
      <c r="V33" s="83">
        <v>229027.03863847404</v>
      </c>
      <c r="W33" s="86"/>
      <c r="X33" s="85">
        <v>24.015374000000001</v>
      </c>
      <c r="Y33" s="82">
        <v>9499.5369725125802</v>
      </c>
      <c r="Z33" s="83">
        <v>228134.93322171734</v>
      </c>
      <c r="AA33" s="86"/>
      <c r="AB33" s="85">
        <v>42.527330999999997</v>
      </c>
      <c r="AC33" s="82">
        <v>11200.481640310909</v>
      </c>
      <c r="AD33" s="83">
        <v>476326.59007692494</v>
      </c>
      <c r="AE33" s="87"/>
      <c r="AF33" s="85">
        <v>24.838999999999999</v>
      </c>
      <c r="AG33" s="82">
        <v>13200.233360135799</v>
      </c>
      <c r="AH33" s="88">
        <v>317983.72147065128</v>
      </c>
      <c r="AI33" s="87"/>
      <c r="AJ33" s="85">
        <v>22.99</v>
      </c>
      <c r="AK33" s="82">
        <v>14799.911522082253</v>
      </c>
      <c r="AL33" s="83">
        <v>340249.96589267097</v>
      </c>
      <c r="AM33" s="87"/>
      <c r="AN33" s="85">
        <v>38.64</v>
      </c>
      <c r="AO33" s="82">
        <v>16599.749039578306</v>
      </c>
      <c r="AP33" s="83">
        <v>641414.30288930575</v>
      </c>
      <c r="AQ33" s="87"/>
      <c r="AR33" s="85">
        <v>36.979999999999997</v>
      </c>
      <c r="AS33" s="82">
        <v>18600.309806724443</v>
      </c>
      <c r="AT33" s="83">
        <v>687839.45665266982</v>
      </c>
      <c r="AU33" s="87"/>
      <c r="AV33" s="85" t="e">
        <f>#REF!</f>
        <v>#REF!</v>
      </c>
      <c r="AW33" s="82" t="e">
        <f>#REF!</f>
        <v>#REF!</v>
      </c>
      <c r="AX33" s="83" t="e">
        <f t="shared" si="4"/>
        <v>#REF!</v>
      </c>
      <c r="AY33" s="87"/>
      <c r="AZ33" s="85" t="e">
        <f>#REF!</f>
        <v>#REF!</v>
      </c>
      <c r="BA33" s="82" t="e">
        <f>#REF!</f>
        <v>#REF!</v>
      </c>
      <c r="BB33" s="83" t="e">
        <f t="shared" si="5"/>
        <v>#REF!</v>
      </c>
      <c r="BC33" s="87"/>
      <c r="BD33" s="85" t="e">
        <f>+#REF!</f>
        <v>#REF!</v>
      </c>
      <c r="BE33" s="82" t="e">
        <f>+#REF!</f>
        <v>#REF!</v>
      </c>
      <c r="BF33" s="83" t="e">
        <f t="shared" si="6"/>
        <v>#REF!</v>
      </c>
      <c r="BG33" s="87"/>
      <c r="BH33" s="85" t="e">
        <f>+#REF!</f>
        <v>#REF!</v>
      </c>
      <c r="BI33" s="81" t="e">
        <f>+#REF!</f>
        <v>#REF!</v>
      </c>
      <c r="BJ33" s="82" t="e">
        <f>+#REF!</f>
        <v>#REF!</v>
      </c>
      <c r="BK33" s="83" t="e">
        <f t="shared" si="0"/>
        <v>#REF!</v>
      </c>
      <c r="BL33" s="87"/>
      <c r="BM33" s="85">
        <v>36.44</v>
      </c>
      <c r="BN33" s="81" t="e">
        <f>+#REF!</f>
        <v>#REF!</v>
      </c>
      <c r="BO33" s="82">
        <v>23500.018285237798</v>
      </c>
      <c r="BP33" s="83">
        <f t="shared" si="1"/>
        <v>856340.66631406534</v>
      </c>
      <c r="BQ33" s="87"/>
      <c r="BR33" s="85">
        <v>60.3</v>
      </c>
      <c r="BS33" s="81" t="e">
        <f>+#REF!</f>
        <v>#REF!</v>
      </c>
      <c r="BT33" s="133" t="e">
        <f>+#REF!</f>
        <v>#REF!</v>
      </c>
      <c r="BU33" s="83" t="e">
        <f t="shared" si="2"/>
        <v>#REF!</v>
      </c>
      <c r="BV33" s="87"/>
      <c r="BX33" s="83" t="e">
        <f t="shared" si="10"/>
        <v>#REF!</v>
      </c>
      <c r="BY33" s="123"/>
      <c r="BZ33" s="83">
        <f t="shared" si="11"/>
        <v>203400.71258822482</v>
      </c>
      <c r="CA33" s="83" t="e">
        <f t="shared" si="14"/>
        <v>#REF!</v>
      </c>
      <c r="CB33" s="81" t="e">
        <f t="shared" si="8"/>
        <v>#REF!</v>
      </c>
      <c r="CC33" s="89" t="e">
        <f t="shared" si="9"/>
        <v>#REF!</v>
      </c>
      <c r="CD33" s="162">
        <f t="shared" si="12"/>
        <v>42520</v>
      </c>
      <c r="CE33" s="90" t="e">
        <f>+VLOOKUP(CD33,#REF!,2,FALSE)</f>
        <v>#REF!</v>
      </c>
      <c r="CF33" s="83" t="e">
        <f t="shared" si="13"/>
        <v>#REF!</v>
      </c>
    </row>
    <row r="34" spans="2:84" s="90" customFormat="1" ht="15.75">
      <c r="B34" s="79" t="s">
        <v>7</v>
      </c>
      <c r="C34" s="80">
        <v>23</v>
      </c>
      <c r="D34" s="81">
        <v>32.981775900853364</v>
      </c>
      <c r="E34" s="82">
        <v>7799.7677715238688</v>
      </c>
      <c r="F34" s="83">
        <v>257250.19271909868</v>
      </c>
      <c r="G34" s="83"/>
      <c r="H34" s="84">
        <v>24.871590485573577</v>
      </c>
      <c r="I34" s="82">
        <v>6399.6124661246622</v>
      </c>
      <c r="J34" s="83">
        <v>159168.54052382419</v>
      </c>
      <c r="K34" s="83"/>
      <c r="L34" s="85">
        <v>22.018288830662986</v>
      </c>
      <c r="M34" s="82">
        <v>9199.6882873224331</v>
      </c>
      <c r="N34" s="83">
        <v>202561.39386233262</v>
      </c>
      <c r="O34" s="86"/>
      <c r="P34" s="81">
        <v>18.266239999999996</v>
      </c>
      <c r="Q34" s="82">
        <v>9200.4065934065929</v>
      </c>
      <c r="R34" s="83">
        <v>168056.83493274721</v>
      </c>
      <c r="S34" s="83"/>
      <c r="T34" s="85">
        <v>21.564969999999999</v>
      </c>
      <c r="U34" s="82">
        <v>9700.4673158819496</v>
      </c>
      <c r="V34" s="83">
        <v>209190.28665297476</v>
      </c>
      <c r="W34" s="86"/>
      <c r="X34" s="85">
        <v>26.591630000000002</v>
      </c>
      <c r="Y34" s="82">
        <v>9800.1013133208253</v>
      </c>
      <c r="Z34" s="83">
        <v>260600.66808634147</v>
      </c>
      <c r="AA34" s="86"/>
      <c r="AB34" s="85">
        <v>41.784885500000001</v>
      </c>
      <c r="AC34" s="82">
        <v>9299.5554662140021</v>
      </c>
      <c r="AD34" s="83">
        <v>388580.86035665119</v>
      </c>
      <c r="AE34" s="87"/>
      <c r="AF34" s="85">
        <v>24.863</v>
      </c>
      <c r="AG34" s="82">
        <v>14099.662765418861</v>
      </c>
      <c r="AH34" s="88">
        <v>339984.82987063867</v>
      </c>
      <c r="AI34" s="87"/>
      <c r="AJ34" s="85">
        <v>23.68</v>
      </c>
      <c r="AK34" s="82">
        <v>13899.889692962865</v>
      </c>
      <c r="AL34" s="83">
        <v>329149.38792936062</v>
      </c>
      <c r="AM34" s="87"/>
      <c r="AN34" s="85">
        <v>31.75</v>
      </c>
      <c r="AO34" s="82">
        <v>13799.67834062956</v>
      </c>
      <c r="AP34" s="83">
        <v>438139.7873149885</v>
      </c>
      <c r="AQ34" s="87"/>
      <c r="AR34" s="85">
        <v>37.92</v>
      </c>
      <c r="AS34" s="82">
        <v>18499.760892224305</v>
      </c>
      <c r="AT34" s="83">
        <v>701510.93303314573</v>
      </c>
      <c r="AU34" s="87"/>
      <c r="AV34" s="85" t="e">
        <f>#REF!</f>
        <v>#REF!</v>
      </c>
      <c r="AW34" s="82" t="e">
        <f>#REF!</f>
        <v>#REF!</v>
      </c>
      <c r="AX34" s="83" t="e">
        <f t="shared" si="4"/>
        <v>#REF!</v>
      </c>
      <c r="AY34" s="87"/>
      <c r="AZ34" s="85" t="e">
        <f>#REF!</f>
        <v>#REF!</v>
      </c>
      <c r="BA34" s="82" t="e">
        <f>#REF!</f>
        <v>#REF!</v>
      </c>
      <c r="BB34" s="83" t="e">
        <f t="shared" si="5"/>
        <v>#REF!</v>
      </c>
      <c r="BC34" s="87"/>
      <c r="BD34" s="85" t="e">
        <f>+#REF!</f>
        <v>#REF!</v>
      </c>
      <c r="BE34" s="82" t="e">
        <f>+#REF!</f>
        <v>#REF!</v>
      </c>
      <c r="BF34" s="83" t="e">
        <f t="shared" si="6"/>
        <v>#REF!</v>
      </c>
      <c r="BG34" s="87"/>
      <c r="BH34" s="85" t="e">
        <f>+#REF!</f>
        <v>#REF!</v>
      </c>
      <c r="BI34" s="81" t="e">
        <f>+#REF!</f>
        <v>#REF!</v>
      </c>
      <c r="BJ34" s="82" t="e">
        <f>+#REF!</f>
        <v>#REF!</v>
      </c>
      <c r="BK34" s="83" t="e">
        <f t="shared" si="0"/>
        <v>#REF!</v>
      </c>
      <c r="BL34" s="87"/>
      <c r="BM34" s="85">
        <v>38.32</v>
      </c>
      <c r="BN34" s="81" t="e">
        <f>+#REF!</f>
        <v>#REF!</v>
      </c>
      <c r="BO34" s="82">
        <v>23399.777986241399</v>
      </c>
      <c r="BP34" s="83">
        <f t="shared" si="1"/>
        <v>896679.49243277044</v>
      </c>
      <c r="BQ34" s="87"/>
      <c r="BR34" s="85">
        <v>70.23</v>
      </c>
      <c r="BS34" s="81" t="e">
        <f>+#REF!</f>
        <v>#REF!</v>
      </c>
      <c r="BT34" s="133" t="e">
        <f>+#REF!</f>
        <v>#REF!</v>
      </c>
      <c r="BU34" s="83" t="e">
        <f t="shared" si="2"/>
        <v>#REF!</v>
      </c>
      <c r="BV34" s="87"/>
      <c r="BX34" s="83" t="e">
        <f t="shared" si="10"/>
        <v>#REF!</v>
      </c>
      <c r="BY34" s="123"/>
      <c r="BZ34" s="83">
        <f t="shared" si="11"/>
        <v>226800.49057446621</v>
      </c>
      <c r="CA34" s="83" t="e">
        <f t="shared" si="14"/>
        <v>#REF!</v>
      </c>
      <c r="CB34" s="81" t="e">
        <f t="shared" si="8"/>
        <v>#REF!</v>
      </c>
      <c r="CC34" s="89" t="e">
        <f t="shared" si="9"/>
        <v>#REF!</v>
      </c>
      <c r="CD34" s="162">
        <f t="shared" si="12"/>
        <v>42527</v>
      </c>
      <c r="CE34" s="90" t="e">
        <f>+VLOOKUP(CD34,#REF!,2,FALSE)</f>
        <v>#REF!</v>
      </c>
      <c r="CF34" s="83" t="e">
        <f t="shared" si="13"/>
        <v>#REF!</v>
      </c>
    </row>
    <row r="35" spans="2:84" s="90" customFormat="1" ht="15.75">
      <c r="B35" s="79" t="s">
        <v>7</v>
      </c>
      <c r="C35" s="80">
        <v>24</v>
      </c>
      <c r="D35" s="81">
        <v>34.217711432072676</v>
      </c>
      <c r="E35" s="82">
        <v>7400.3598082134677</v>
      </c>
      <c r="F35" s="83">
        <v>253223.37641095713</v>
      </c>
      <c r="G35" s="83"/>
      <c r="H35" s="84">
        <v>24.786514295510809</v>
      </c>
      <c r="I35" s="82">
        <v>8399.6493641859488</v>
      </c>
      <c r="J35" s="83">
        <v>208198.0290426733</v>
      </c>
      <c r="K35" s="83"/>
      <c r="L35" s="85">
        <v>20.993422193213867</v>
      </c>
      <c r="M35" s="82">
        <v>9600.301527740552</v>
      </c>
      <c r="N35" s="83">
        <v>201543.1831540135</v>
      </c>
      <c r="O35" s="86"/>
      <c r="P35" s="81">
        <v>17.9846</v>
      </c>
      <c r="Q35" s="82">
        <v>10099.888888888887</v>
      </c>
      <c r="R35" s="83">
        <v>181642.46171111107</v>
      </c>
      <c r="S35" s="83"/>
      <c r="T35" s="85">
        <v>21.261320000000001</v>
      </c>
      <c r="U35" s="82">
        <v>10500.034843205574</v>
      </c>
      <c r="V35" s="83">
        <v>223244.60081254356</v>
      </c>
      <c r="W35" s="86"/>
      <c r="X35" s="85">
        <v>27.789620000000003</v>
      </c>
      <c r="Y35" s="82">
        <v>10300.314273802076</v>
      </c>
      <c r="Z35" s="83">
        <v>286241.81954953569</v>
      </c>
      <c r="AA35" s="86"/>
      <c r="AB35" s="85">
        <v>42.596488000000001</v>
      </c>
      <c r="AC35" s="82">
        <v>10599.948866851304</v>
      </c>
      <c r="AD35" s="83">
        <v>451520.59470744518</v>
      </c>
      <c r="AE35" s="87"/>
      <c r="AF35" s="85">
        <v>24.036000000000001</v>
      </c>
      <c r="AG35" s="82">
        <v>14299.83817266744</v>
      </c>
      <c r="AH35" s="88">
        <v>332984.97350070917</v>
      </c>
      <c r="AI35" s="87"/>
      <c r="AJ35" s="85">
        <v>27.23</v>
      </c>
      <c r="AK35" s="82">
        <v>13799.890407695286</v>
      </c>
      <c r="AL35" s="83">
        <v>375771.01580154261</v>
      </c>
      <c r="AM35" s="87"/>
      <c r="AN35" s="85">
        <v>36.25</v>
      </c>
      <c r="AO35" s="82">
        <v>15399.594776497213</v>
      </c>
      <c r="AP35" s="83">
        <v>558235.31064802397</v>
      </c>
      <c r="AQ35" s="87"/>
      <c r="AR35" s="85">
        <v>38.39</v>
      </c>
      <c r="AS35" s="82">
        <v>18999.864409303435</v>
      </c>
      <c r="AT35" s="83">
        <v>729404.7946731589</v>
      </c>
      <c r="AU35" s="87"/>
      <c r="AV35" s="85" t="e">
        <f>#REF!</f>
        <v>#REF!</v>
      </c>
      <c r="AW35" s="82" t="e">
        <f>#REF!</f>
        <v>#REF!</v>
      </c>
      <c r="AX35" s="83" t="e">
        <f t="shared" si="4"/>
        <v>#REF!</v>
      </c>
      <c r="AY35" s="87"/>
      <c r="AZ35" s="85" t="e">
        <f>#REF!</f>
        <v>#REF!</v>
      </c>
      <c r="BA35" s="82" t="e">
        <f>#REF!</f>
        <v>#REF!</v>
      </c>
      <c r="BB35" s="83" t="e">
        <f t="shared" si="5"/>
        <v>#REF!</v>
      </c>
      <c r="BC35" s="87"/>
      <c r="BD35" s="85" t="e">
        <f>+#REF!</f>
        <v>#REF!</v>
      </c>
      <c r="BE35" s="82" t="e">
        <f>+#REF!</f>
        <v>#REF!</v>
      </c>
      <c r="BF35" s="83" t="e">
        <f t="shared" si="6"/>
        <v>#REF!</v>
      </c>
      <c r="BG35" s="87"/>
      <c r="BH35" s="85" t="e">
        <f>+#REF!</f>
        <v>#REF!</v>
      </c>
      <c r="BI35" s="81" t="e">
        <f>+#REF!</f>
        <v>#REF!</v>
      </c>
      <c r="BJ35" s="82" t="e">
        <f>+#REF!</f>
        <v>#REF!</v>
      </c>
      <c r="BK35" s="83" t="e">
        <f t="shared" si="0"/>
        <v>#REF!</v>
      </c>
      <c r="BL35" s="87"/>
      <c r="BM35" s="85">
        <v>40.32</v>
      </c>
      <c r="BN35" s="81" t="e">
        <f>+#REF!</f>
        <v>#REF!</v>
      </c>
      <c r="BO35" s="82">
        <v>24899.862175764618</v>
      </c>
      <c r="BP35" s="83">
        <f t="shared" si="1"/>
        <v>1003962.4429268294</v>
      </c>
      <c r="BQ35" s="87"/>
      <c r="BR35" s="85">
        <v>74.78</v>
      </c>
      <c r="BS35" s="81" t="e">
        <f>+#REF!</f>
        <v>#REF!</v>
      </c>
      <c r="BT35" s="133" t="e">
        <f>+#REF!</f>
        <v>#REF!</v>
      </c>
      <c r="BU35" s="83" t="e">
        <f t="shared" si="2"/>
        <v>#REF!</v>
      </c>
      <c r="BV35" s="87"/>
      <c r="BX35" s="83" t="e">
        <f t="shared" si="10"/>
        <v>#REF!</v>
      </c>
      <c r="BY35" s="123"/>
      <c r="BZ35" s="83">
        <f t="shared" si="11"/>
        <v>251700.35275023081</v>
      </c>
      <c r="CA35" s="83" t="e">
        <f t="shared" si="14"/>
        <v>#REF!</v>
      </c>
      <c r="CB35" s="81" t="e">
        <f t="shared" si="8"/>
        <v>#REF!</v>
      </c>
      <c r="CC35" s="89" t="e">
        <f t="shared" si="9"/>
        <v>#REF!</v>
      </c>
      <c r="CD35" s="162">
        <f t="shared" si="12"/>
        <v>42534</v>
      </c>
      <c r="CE35" s="90" t="e">
        <f>+VLOOKUP(CD35,#REF!,2,FALSE)</f>
        <v>#REF!</v>
      </c>
      <c r="CF35" s="83" t="e">
        <f t="shared" si="13"/>
        <v>#REF!</v>
      </c>
    </row>
    <row r="36" spans="2:84" s="90" customFormat="1" ht="15.75">
      <c r="B36" s="79" t="s">
        <v>7</v>
      </c>
      <c r="C36" s="80">
        <v>25</v>
      </c>
      <c r="D36" s="81">
        <v>34.926653980216912</v>
      </c>
      <c r="E36" s="82">
        <v>8100.314571607254</v>
      </c>
      <c r="F36" s="83">
        <v>282916.88417343557</v>
      </c>
      <c r="G36" s="83"/>
      <c r="H36" s="84">
        <v>24.568661390905085</v>
      </c>
      <c r="I36" s="82">
        <v>7899.9410345751803</v>
      </c>
      <c r="J36" s="83">
        <v>194090.976286594</v>
      </c>
      <c r="K36" s="83"/>
      <c r="L36" s="85">
        <v>20.372732885481373</v>
      </c>
      <c r="M36" s="82">
        <v>8599.6859048810256</v>
      </c>
      <c r="N36" s="83">
        <v>175199.10383918032</v>
      </c>
      <c r="O36" s="86"/>
      <c r="P36" s="81">
        <v>17.34216</v>
      </c>
      <c r="Q36" s="82">
        <v>9000.442612942612</v>
      </c>
      <c r="R36" s="83">
        <v>156087.11586446885</v>
      </c>
      <c r="S36" s="83"/>
      <c r="T36" s="85">
        <v>21.045849999999998</v>
      </c>
      <c r="U36" s="82">
        <v>11299.573781232317</v>
      </c>
      <c r="V36" s="83">
        <v>237809.13486374813</v>
      </c>
      <c r="W36" s="86"/>
      <c r="X36" s="85">
        <v>26.148258000000002</v>
      </c>
      <c r="Y36" s="82">
        <v>10200.414157658059</v>
      </c>
      <c r="Z36" s="83">
        <v>266723.06110129564</v>
      </c>
      <c r="AA36" s="86"/>
      <c r="AB36" s="85">
        <v>44.701282999999997</v>
      </c>
      <c r="AC36" s="82">
        <v>10799.892432770483</v>
      </c>
      <c r="AD36" s="83">
        <v>482769.04800683178</v>
      </c>
      <c r="AE36" s="87"/>
      <c r="AF36" s="85">
        <v>22.352</v>
      </c>
      <c r="AG36" s="82">
        <v>14300.09928824563</v>
      </c>
      <c r="AH36" s="88">
        <v>308912.74683858245</v>
      </c>
      <c r="AI36" s="87"/>
      <c r="AJ36" s="85">
        <v>26.97</v>
      </c>
      <c r="AK36" s="82">
        <v>14499.567646445696</v>
      </c>
      <c r="AL36" s="83">
        <v>391053.33942464041</v>
      </c>
      <c r="AM36" s="87"/>
      <c r="AN36" s="85">
        <v>38.450000000000003</v>
      </c>
      <c r="AO36" s="82">
        <v>15799.587956758685</v>
      </c>
      <c r="AP36" s="83">
        <v>607494.15693737147</v>
      </c>
      <c r="AQ36" s="87"/>
      <c r="AR36" s="85">
        <v>41.78</v>
      </c>
      <c r="AS36" s="82">
        <v>18799.796063015576</v>
      </c>
      <c r="AT36" s="83">
        <v>785455.4795127908</v>
      </c>
      <c r="AU36" s="87"/>
      <c r="AV36" s="85" t="e">
        <f>#REF!</f>
        <v>#REF!</v>
      </c>
      <c r="AW36" s="82" t="e">
        <f>#REF!</f>
        <v>#REF!</v>
      </c>
      <c r="AX36" s="83" t="e">
        <f t="shared" si="4"/>
        <v>#REF!</v>
      </c>
      <c r="AY36" s="87"/>
      <c r="AZ36" s="85" t="e">
        <f>#REF!</f>
        <v>#REF!</v>
      </c>
      <c r="BA36" s="82" t="e">
        <f>#REF!</f>
        <v>#REF!</v>
      </c>
      <c r="BB36" s="83" t="e">
        <f t="shared" si="5"/>
        <v>#REF!</v>
      </c>
      <c r="BC36" s="87"/>
      <c r="BD36" s="85" t="e">
        <f>+#REF!</f>
        <v>#REF!</v>
      </c>
      <c r="BE36" s="82" t="e">
        <f>+#REF!</f>
        <v>#REF!</v>
      </c>
      <c r="BF36" s="83" t="e">
        <f t="shared" si="6"/>
        <v>#REF!</v>
      </c>
      <c r="BG36" s="87"/>
      <c r="BH36" s="85" t="e">
        <f>+#REF!</f>
        <v>#REF!</v>
      </c>
      <c r="BI36" s="81" t="e">
        <f>+#REF!</f>
        <v>#REF!</v>
      </c>
      <c r="BJ36" s="82" t="e">
        <f>+#REF!</f>
        <v>#REF!</v>
      </c>
      <c r="BK36" s="83" t="e">
        <f t="shared" si="0"/>
        <v>#REF!</v>
      </c>
      <c r="BL36" s="87"/>
      <c r="BM36" s="85">
        <v>40.869999999999997</v>
      </c>
      <c r="BN36" s="81" t="e">
        <f>+#REF!</f>
        <v>#REF!</v>
      </c>
      <c r="BO36" s="82">
        <v>22399.734536466247</v>
      </c>
      <c r="BP36" s="83">
        <f t="shared" si="1"/>
        <v>915477.15050537547</v>
      </c>
      <c r="BQ36" s="87"/>
      <c r="BR36" s="85">
        <v>71.349999999999994</v>
      </c>
      <c r="BS36" s="81" t="e">
        <f>+#REF!</f>
        <v>#REF!</v>
      </c>
      <c r="BT36" s="133" t="e">
        <f>+#REF!</f>
        <v>#REF!</v>
      </c>
      <c r="BU36" s="83" t="e">
        <f t="shared" si="2"/>
        <v>#REF!</v>
      </c>
      <c r="BV36" s="87"/>
      <c r="BX36" s="83" t="e">
        <f t="shared" si="10"/>
        <v>#REF!</v>
      </c>
      <c r="BY36" s="123"/>
      <c r="BZ36" s="83">
        <f t="shared" si="11"/>
        <v>274100.08728669706</v>
      </c>
      <c r="CA36" s="83" t="e">
        <f t="shared" si="14"/>
        <v>#REF!</v>
      </c>
      <c r="CB36" s="81" t="e">
        <f t="shared" si="8"/>
        <v>#REF!</v>
      </c>
      <c r="CC36" s="89" t="e">
        <f t="shared" si="9"/>
        <v>#REF!</v>
      </c>
      <c r="CD36" s="162">
        <f t="shared" si="12"/>
        <v>42541</v>
      </c>
      <c r="CE36" s="90" t="e">
        <f>+VLOOKUP(CD36,#REF!,2,FALSE)</f>
        <v>#REF!</v>
      </c>
      <c r="CF36" s="83" t="e">
        <f t="shared" si="13"/>
        <v>#REF!</v>
      </c>
    </row>
    <row r="37" spans="2:84" s="90" customFormat="1" ht="15.75">
      <c r="B37" s="79" t="s">
        <v>7</v>
      </c>
      <c r="C37" s="80">
        <v>26</v>
      </c>
      <c r="D37" s="81">
        <v>35.092342028394576</v>
      </c>
      <c r="E37" s="82">
        <v>7800.4165103189489</v>
      </c>
      <c r="F37" s="83">
        <v>273734.88414404861</v>
      </c>
      <c r="G37" s="83"/>
      <c r="H37" s="84">
        <v>24.611899554832533</v>
      </c>
      <c r="I37" s="82">
        <v>7800.0476190476193</v>
      </c>
      <c r="J37" s="83">
        <v>191973.98852291066</v>
      </c>
      <c r="K37" s="83"/>
      <c r="L37" s="85">
        <v>19.421026333610577</v>
      </c>
      <c r="M37" s="82">
        <v>8499.8247416540107</v>
      </c>
      <c r="N37" s="83">
        <v>165075.32013873727</v>
      </c>
      <c r="O37" s="86"/>
      <c r="P37" s="81">
        <v>16.292819999999999</v>
      </c>
      <c r="Q37" s="82">
        <v>10800.109584859583</v>
      </c>
      <c r="R37" s="83">
        <v>175964.24144639191</v>
      </c>
      <c r="S37" s="83"/>
      <c r="T37" s="85">
        <v>20.998289999999997</v>
      </c>
      <c r="U37" s="82">
        <v>10699.925280681378</v>
      </c>
      <c r="V37" s="83">
        <v>224680.13402207894</v>
      </c>
      <c r="W37" s="86"/>
      <c r="X37" s="85">
        <v>25.777591999999999</v>
      </c>
      <c r="Y37" s="82">
        <v>9600.1164120432422</v>
      </c>
      <c r="Z37" s="83">
        <v>247467.88402215458</v>
      </c>
      <c r="AA37" s="86"/>
      <c r="AB37" s="85">
        <v>43.91339</v>
      </c>
      <c r="AC37" s="82">
        <v>9800.3521248399302</v>
      </c>
      <c r="AD37" s="83">
        <v>430366.68499542453</v>
      </c>
      <c r="AE37" s="87"/>
      <c r="AF37" s="85">
        <v>21.463999999999999</v>
      </c>
      <c r="AG37" s="82">
        <v>13600.484201435425</v>
      </c>
      <c r="AH37" s="88">
        <v>281721.68915337045</v>
      </c>
      <c r="AI37" s="87"/>
      <c r="AJ37" s="85">
        <v>23.24</v>
      </c>
      <c r="AK37" s="82">
        <v>14000.327794157061</v>
      </c>
      <c r="AL37" s="83">
        <v>325367.61793621007</v>
      </c>
      <c r="AM37" s="87"/>
      <c r="AN37" s="85">
        <v>36.4</v>
      </c>
      <c r="AO37" s="82">
        <v>15600.410941362161</v>
      </c>
      <c r="AP37" s="83">
        <v>567854.95826558268</v>
      </c>
      <c r="AQ37" s="87"/>
      <c r="AR37" s="85">
        <v>39.590000000000003</v>
      </c>
      <c r="AS37" s="82">
        <v>18099.99318026147</v>
      </c>
      <c r="AT37" s="83">
        <v>716578.73000655172</v>
      </c>
      <c r="AU37" s="87"/>
      <c r="AV37" s="85" t="e">
        <f>#REF!</f>
        <v>#REF!</v>
      </c>
      <c r="AW37" s="82" t="e">
        <f>#REF!</f>
        <v>#REF!</v>
      </c>
      <c r="AX37" s="83" t="e">
        <f t="shared" si="4"/>
        <v>#REF!</v>
      </c>
      <c r="AY37" s="87"/>
      <c r="AZ37" s="85" t="e">
        <f>#REF!</f>
        <v>#REF!</v>
      </c>
      <c r="BA37" s="82" t="e">
        <f>#REF!</f>
        <v>#REF!</v>
      </c>
      <c r="BB37" s="83" t="e">
        <f t="shared" si="5"/>
        <v>#REF!</v>
      </c>
      <c r="BC37" s="87"/>
      <c r="BD37" s="85" t="e">
        <f>+#REF!</f>
        <v>#REF!</v>
      </c>
      <c r="BE37" s="82" t="e">
        <f>+#REF!</f>
        <v>#REF!</v>
      </c>
      <c r="BF37" s="83" t="e">
        <f t="shared" si="6"/>
        <v>#REF!</v>
      </c>
      <c r="BG37" s="87"/>
      <c r="BH37" s="85" t="e">
        <f>+#REF!</f>
        <v>#REF!</v>
      </c>
      <c r="BI37" s="81" t="e">
        <f>+#REF!</f>
        <v>#REF!</v>
      </c>
      <c r="BJ37" s="82" t="e">
        <f>+#REF!</f>
        <v>#REF!</v>
      </c>
      <c r="BK37" s="83" t="e">
        <f t="shared" si="0"/>
        <v>#REF!</v>
      </c>
      <c r="BL37" s="87"/>
      <c r="BM37" s="85">
        <v>39.17</v>
      </c>
      <c r="BN37" s="81" t="e">
        <f>+#REF!</f>
        <v>#REF!</v>
      </c>
      <c r="BO37" s="82">
        <v>23200.071860388933</v>
      </c>
      <c r="BP37" s="83">
        <f t="shared" si="1"/>
        <v>908746.81477143453</v>
      </c>
      <c r="BQ37" s="87"/>
      <c r="BR37" s="85" t="e">
        <f>+#REF!</f>
        <v>#REF!</v>
      </c>
      <c r="BS37" s="81" t="e">
        <f>+#REF!</f>
        <v>#REF!</v>
      </c>
      <c r="BT37" s="133" t="e">
        <f>+#REF!</f>
        <v>#REF!</v>
      </c>
      <c r="BU37" s="83" t="e">
        <f t="shared" si="2"/>
        <v>#REF!</v>
      </c>
      <c r="BV37" s="87"/>
      <c r="BX37" s="83" t="e">
        <f t="shared" si="10"/>
        <v>#REF!</v>
      </c>
      <c r="BY37" s="123"/>
      <c r="BZ37" s="83">
        <f t="shared" si="11"/>
        <v>297300.15914708597</v>
      </c>
      <c r="CA37" s="83" t="e">
        <f t="shared" si="14"/>
        <v>#REF!</v>
      </c>
      <c r="CB37" s="81" t="e">
        <f t="shared" si="8"/>
        <v>#REF!</v>
      </c>
      <c r="CC37" s="89" t="e">
        <f>CA37/BX37</f>
        <v>#REF!</v>
      </c>
      <c r="CD37" s="162">
        <f t="shared" si="12"/>
        <v>42548</v>
      </c>
      <c r="CE37" s="90" t="e">
        <f>+VLOOKUP(CD37,#REF!,2,FALSE)</f>
        <v>#REF!</v>
      </c>
      <c r="CF37" s="83" t="e">
        <f t="shared" si="13"/>
        <v>#REF!</v>
      </c>
    </row>
    <row r="38" spans="2:84">
      <c r="B38" s="70" t="s">
        <v>7</v>
      </c>
      <c r="C38" s="71">
        <v>27</v>
      </c>
      <c r="D38" s="72">
        <v>34.179748973795427</v>
      </c>
      <c r="E38" s="73">
        <v>7499.9180737961215</v>
      </c>
      <c r="F38" s="2">
        <v>256345.31708638277</v>
      </c>
      <c r="G38" s="2"/>
      <c r="H38" s="74">
        <v>22.587362835954291</v>
      </c>
      <c r="I38" s="73">
        <v>7000.0583400339492</v>
      </c>
      <c r="J38" s="2">
        <v>158112.85759919471</v>
      </c>
      <c r="K38" s="2"/>
      <c r="L38" s="75">
        <v>18.943602480149295</v>
      </c>
      <c r="M38" s="73">
        <v>8399.8074689538098</v>
      </c>
      <c r="N38" s="2">
        <v>159122.61360164997</v>
      </c>
      <c r="O38" s="76"/>
      <c r="P38" s="72">
        <v>15.242490000000002</v>
      </c>
      <c r="Q38" s="73">
        <v>10200.292124542124</v>
      </c>
      <c r="R38" s="2">
        <v>155477.8507054121</v>
      </c>
      <c r="S38" s="2"/>
      <c r="T38" s="75">
        <v>20.275860000000002</v>
      </c>
      <c r="U38" s="73">
        <v>10599.917701539653</v>
      </c>
      <c r="V38" s="2">
        <v>214922.44732793979</v>
      </c>
      <c r="W38" s="76"/>
      <c r="X38" s="75">
        <v>26.894835999999998</v>
      </c>
      <c r="Y38" s="73">
        <v>10200.488996098751</v>
      </c>
      <c r="Z38" s="2">
        <v>274340.47866988054</v>
      </c>
      <c r="AA38" s="76"/>
      <c r="AB38" s="75">
        <v>36.943369999999994</v>
      </c>
      <c r="AC38" s="73">
        <v>9299.7876946901342</v>
      </c>
      <c r="AD38" s="2">
        <v>343565.49772638461</v>
      </c>
      <c r="AE38" s="77"/>
      <c r="AF38" s="75">
        <v>22.155999999999999</v>
      </c>
      <c r="AG38" s="73">
        <v>18000.23568301617</v>
      </c>
      <c r="AH38" s="2">
        <v>520746.8183096578</v>
      </c>
      <c r="AI38" s="77"/>
      <c r="AJ38" s="75">
        <v>24.54</v>
      </c>
      <c r="AK38" s="73">
        <v>14299.594836058248</v>
      </c>
      <c r="AL38" s="2">
        <v>350912.05727686937</v>
      </c>
      <c r="AM38" s="77"/>
      <c r="AN38" s="75">
        <v>36.51</v>
      </c>
      <c r="AO38" s="73">
        <v>15500.245004318174</v>
      </c>
      <c r="AP38" s="2">
        <v>565913.94510765653</v>
      </c>
      <c r="AQ38" s="77"/>
      <c r="AR38" s="75">
        <v>41.31</v>
      </c>
      <c r="AS38" s="73">
        <v>17799.610619732572</v>
      </c>
      <c r="AT38" s="2">
        <v>735301.91470115259</v>
      </c>
      <c r="AU38" s="77"/>
      <c r="AV38" s="75" t="e">
        <f>#REF!</f>
        <v>#REF!</v>
      </c>
      <c r="AW38" s="73" t="e">
        <f>#REF!</f>
        <v>#REF!</v>
      </c>
      <c r="AX38" s="2" t="e">
        <f t="shared" si="4"/>
        <v>#REF!</v>
      </c>
      <c r="AY38" s="77"/>
      <c r="AZ38" s="75" t="e">
        <f>#REF!</f>
        <v>#REF!</v>
      </c>
      <c r="BA38" s="73" t="e">
        <f>#REF!</f>
        <v>#REF!</v>
      </c>
      <c r="BB38" s="2" t="e">
        <f t="shared" si="5"/>
        <v>#REF!</v>
      </c>
      <c r="BC38" s="77"/>
      <c r="BD38" s="75" t="e">
        <f>+#REF!</f>
        <v>#REF!</v>
      </c>
      <c r="BE38" s="73" t="e">
        <f>+#REF!</f>
        <v>#REF!</v>
      </c>
      <c r="BF38" s="2" t="e">
        <f t="shared" si="6"/>
        <v>#REF!</v>
      </c>
      <c r="BG38" s="77"/>
      <c r="BH38" s="75" t="e">
        <f>+#REF!</f>
        <v>#REF!</v>
      </c>
      <c r="BI38" s="72" t="e">
        <f>+#REF!</f>
        <v>#REF!</v>
      </c>
      <c r="BJ38" s="73" t="e">
        <f>+#REF!</f>
        <v>#REF!</v>
      </c>
      <c r="BK38" s="2" t="e">
        <f t="shared" si="0"/>
        <v>#REF!</v>
      </c>
      <c r="BL38" s="77"/>
      <c r="BM38" s="91">
        <v>37.840000000000003</v>
      </c>
      <c r="BN38" s="72" t="e">
        <f>+#REF!</f>
        <v>#REF!</v>
      </c>
      <c r="BO38" s="73">
        <v>21899.798713481639</v>
      </c>
      <c r="BP38" s="2">
        <f t="shared" si="1"/>
        <v>828688.38331814529</v>
      </c>
      <c r="BQ38" s="77"/>
      <c r="BR38" s="91" t="e">
        <f>+#REF!</f>
        <v>#REF!</v>
      </c>
      <c r="BS38" s="72" t="e">
        <f>+#REF!</f>
        <v>#REF!</v>
      </c>
      <c r="BT38" s="73" t="e">
        <f>+#REF!</f>
        <v>#REF!</v>
      </c>
      <c r="BU38" s="2" t="e">
        <f t="shared" si="2"/>
        <v>#REF!</v>
      </c>
      <c r="BV38" s="77"/>
      <c r="BY38" s="19"/>
    </row>
    <row r="39" spans="2:84">
      <c r="B39" s="70" t="s">
        <v>7</v>
      </c>
      <c r="C39" s="71">
        <v>28</v>
      </c>
      <c r="D39" s="72">
        <v>34.866378301243195</v>
      </c>
      <c r="E39" s="73">
        <v>6699.9747759016045</v>
      </c>
      <c r="F39" s="2">
        <v>233603.85514537245</v>
      </c>
      <c r="G39" s="2"/>
      <c r="H39" s="74">
        <v>22.50867229999853</v>
      </c>
      <c r="I39" s="73">
        <v>7000.490902051878</v>
      </c>
      <c r="J39" s="2">
        <v>157571.75565340684</v>
      </c>
      <c r="K39" s="2"/>
      <c r="L39" s="75">
        <v>18.558607179071906</v>
      </c>
      <c r="M39" s="73">
        <v>7399.6835820006554</v>
      </c>
      <c r="N39" s="2">
        <v>137327.82084777788</v>
      </c>
      <c r="O39" s="76"/>
      <c r="P39" s="72">
        <v>15.781349999999998</v>
      </c>
      <c r="Q39" s="73">
        <v>10599.790903540903</v>
      </c>
      <c r="R39" s="2">
        <v>167279.01017559521</v>
      </c>
      <c r="S39" s="2"/>
      <c r="T39" s="75">
        <v>20.132719999999999</v>
      </c>
      <c r="U39" s="73">
        <v>10000.267309925846</v>
      </c>
      <c r="V39" s="2">
        <v>201332.58167589028</v>
      </c>
      <c r="W39" s="76"/>
      <c r="X39" s="75">
        <v>28.672079999999998</v>
      </c>
      <c r="Y39" s="73">
        <v>9599.5539474076031</v>
      </c>
      <c r="Z39" s="2">
        <v>275239.17874438659</v>
      </c>
      <c r="AA39" s="76"/>
      <c r="AB39" s="75">
        <v>37.487919999999995</v>
      </c>
      <c r="AC39" s="73">
        <v>8600.1964025134766</v>
      </c>
      <c r="AD39" s="2">
        <v>322403.47472171299</v>
      </c>
      <c r="AE39" s="77"/>
      <c r="AF39" s="75">
        <v>23.388999999999999</v>
      </c>
      <c r="AG39" s="73">
        <v>19000.483903630244</v>
      </c>
      <c r="AH39" s="2">
        <v>611435.57201882126</v>
      </c>
      <c r="AI39" s="77"/>
      <c r="AJ39" s="75">
        <v>28.77</v>
      </c>
      <c r="AK39" s="73">
        <v>13199.906191369606</v>
      </c>
      <c r="AL39" s="2">
        <v>379761.30112570355</v>
      </c>
      <c r="AM39" s="77"/>
      <c r="AN39" s="75">
        <v>36.47</v>
      </c>
      <c r="AO39" s="73">
        <v>13800.082908960956</v>
      </c>
      <c r="AP39" s="2">
        <v>503289.02368980605</v>
      </c>
      <c r="AQ39" s="77"/>
      <c r="AR39" s="75">
        <v>40.32</v>
      </c>
      <c r="AS39" s="73">
        <v>16799.873462580781</v>
      </c>
      <c r="AT39" s="2">
        <v>677370.89801125706</v>
      </c>
      <c r="AU39" s="77"/>
      <c r="AV39" s="75" t="e">
        <f>#REF!</f>
        <v>#REF!</v>
      </c>
      <c r="AW39" s="73" t="e">
        <f>#REF!</f>
        <v>#REF!</v>
      </c>
      <c r="AX39" s="2" t="e">
        <f t="shared" si="4"/>
        <v>#REF!</v>
      </c>
      <c r="AY39" s="77"/>
      <c r="AZ39" s="75" t="e">
        <f>#REF!</f>
        <v>#REF!</v>
      </c>
      <c r="BA39" s="73" t="e">
        <f>#REF!</f>
        <v>#REF!</v>
      </c>
      <c r="BB39" s="2" t="e">
        <f t="shared" si="5"/>
        <v>#REF!</v>
      </c>
      <c r="BC39" s="77"/>
      <c r="BD39" s="75" t="e">
        <f>+#REF!</f>
        <v>#REF!</v>
      </c>
      <c r="BE39" s="73" t="e">
        <f>+#REF!</f>
        <v>#REF!</v>
      </c>
      <c r="BF39" s="2" t="e">
        <f t="shared" si="6"/>
        <v>#REF!</v>
      </c>
      <c r="BG39" s="77"/>
      <c r="BH39" s="75" t="e">
        <f>+#REF!</f>
        <v>#REF!</v>
      </c>
      <c r="BI39" s="72" t="e">
        <f>+#REF!</f>
        <v>#REF!</v>
      </c>
      <c r="BJ39" s="73" t="e">
        <f>+#REF!</f>
        <v>#REF!</v>
      </c>
      <c r="BK39" s="2" t="e">
        <f t="shared" si="0"/>
        <v>#REF!</v>
      </c>
      <c r="BL39" s="77"/>
      <c r="BM39" s="91">
        <v>41.25</v>
      </c>
      <c r="BN39" s="72" t="e">
        <f>+#REF!</f>
        <v>#REF!</v>
      </c>
      <c r="BO39" s="73">
        <v>21499.952142708236</v>
      </c>
      <c r="BP39" s="2">
        <f t="shared" si="1"/>
        <v>886873.02588671469</v>
      </c>
      <c r="BQ39" s="77"/>
      <c r="BR39" s="91" t="e">
        <f>+#REF!</f>
        <v>#REF!</v>
      </c>
      <c r="BS39" s="72" t="e">
        <f>+#REF!</f>
        <v>#REF!</v>
      </c>
      <c r="BT39" s="73" t="e">
        <f>+#REF!</f>
        <v>#REF!</v>
      </c>
      <c r="BU39" s="2" t="e">
        <f t="shared" si="2"/>
        <v>#REF!</v>
      </c>
      <c r="BV39" s="77"/>
      <c r="BY39" s="19"/>
    </row>
    <row r="40" spans="2:84">
      <c r="B40" s="70" t="s">
        <v>7</v>
      </c>
      <c r="C40" s="71">
        <v>29</v>
      </c>
      <c r="D40" s="72">
        <v>34.197405410108928</v>
      </c>
      <c r="E40" s="73">
        <v>6300.4096310193872</v>
      </c>
      <c r="F40" s="2">
        <v>215457.66240172478</v>
      </c>
      <c r="G40" s="2"/>
      <c r="H40" s="74">
        <v>22.786099400882428</v>
      </c>
      <c r="I40" s="73">
        <v>6399.576282795796</v>
      </c>
      <c r="J40" s="2">
        <v>145821.38130331467</v>
      </c>
      <c r="K40" s="2"/>
      <c r="L40" s="75">
        <v>18.422318090927682</v>
      </c>
      <c r="M40" s="73">
        <v>7799.567974031389</v>
      </c>
      <c r="N40" s="2">
        <v>143686.12218941862</v>
      </c>
      <c r="O40" s="76"/>
      <c r="P40" s="72">
        <v>17.24794</v>
      </c>
      <c r="Q40" s="73">
        <v>8599.7371794871797</v>
      </c>
      <c r="R40" s="2">
        <v>148327.75088756409</v>
      </c>
      <c r="S40" s="2"/>
      <c r="T40" s="75">
        <v>20.288779999999999</v>
      </c>
      <c r="U40" s="73">
        <v>10400.459334703235</v>
      </c>
      <c r="V40" s="2">
        <v>211012.63134074031</v>
      </c>
      <c r="W40" s="76"/>
      <c r="X40" s="75">
        <v>29.406310000000001</v>
      </c>
      <c r="Y40" s="73">
        <v>9399.5215462044725</v>
      </c>
      <c r="Z40" s="2">
        <v>276405.24443936808</v>
      </c>
      <c r="AA40" s="76"/>
      <c r="AB40" s="75">
        <v>39.292341999999991</v>
      </c>
      <c r="AC40" s="73">
        <v>8100.4153786592797</v>
      </c>
      <c r="AD40" s="2">
        <v>318284.29140033986</v>
      </c>
      <c r="AE40" s="77"/>
      <c r="AF40" s="75">
        <v>23.99</v>
      </c>
      <c r="AG40" s="73">
        <v>18099.535006998423</v>
      </c>
      <c r="AH40" s="2">
        <v>475112.79393370863</v>
      </c>
      <c r="AI40" s="77"/>
      <c r="AJ40" s="75">
        <v>30.12</v>
      </c>
      <c r="AK40" s="73">
        <v>12499.821674260698</v>
      </c>
      <c r="AL40" s="2">
        <v>376494.62882873224</v>
      </c>
      <c r="AM40" s="77"/>
      <c r="AN40" s="75">
        <v>39.74</v>
      </c>
      <c r="AO40" s="73">
        <v>13999.941659966049</v>
      </c>
      <c r="AP40" s="2">
        <v>556357.68156705087</v>
      </c>
      <c r="AQ40" s="77"/>
      <c r="AR40" s="75">
        <v>37.01</v>
      </c>
      <c r="AS40" s="73">
        <v>15200.160576550819</v>
      </c>
      <c r="AT40" s="2">
        <v>562557.94293814583</v>
      </c>
      <c r="AU40" s="77"/>
      <c r="AV40" s="75" t="e">
        <f>#REF!</f>
        <v>#REF!</v>
      </c>
      <c r="AW40" s="73" t="e">
        <f>#REF!</f>
        <v>#REF!</v>
      </c>
      <c r="AX40" s="2" t="e">
        <f t="shared" si="4"/>
        <v>#REF!</v>
      </c>
      <c r="AY40" s="77"/>
      <c r="AZ40" s="75" t="e">
        <f>#REF!</f>
        <v>#REF!</v>
      </c>
      <c r="BA40" s="73" t="e">
        <f>#REF!</f>
        <v>#REF!</v>
      </c>
      <c r="BB40" s="2" t="e">
        <f t="shared" si="5"/>
        <v>#REF!</v>
      </c>
      <c r="BC40" s="77"/>
      <c r="BD40" s="75" t="e">
        <f>+#REF!</f>
        <v>#REF!</v>
      </c>
      <c r="BE40" s="73" t="e">
        <f>+#REF!</f>
        <v>#REF!</v>
      </c>
      <c r="BF40" s="2" t="e">
        <f t="shared" si="6"/>
        <v>#REF!</v>
      </c>
      <c r="BG40" s="77"/>
      <c r="BH40" s="75" t="e">
        <f>+#REF!</f>
        <v>#REF!</v>
      </c>
      <c r="BI40" s="72" t="e">
        <f>+#REF!</f>
        <v>#REF!</v>
      </c>
      <c r="BJ40" s="73" t="e">
        <f>+#REF!</f>
        <v>#REF!</v>
      </c>
      <c r="BK40" s="2" t="e">
        <f t="shared" si="0"/>
        <v>#REF!</v>
      </c>
      <c r="BL40" s="77"/>
      <c r="BM40" s="91">
        <v>42.5</v>
      </c>
      <c r="BN40" s="72" t="e">
        <f>+#REF!</f>
        <v>#REF!</v>
      </c>
      <c r="BO40" s="73">
        <v>20799.775842044135</v>
      </c>
      <c r="BP40" s="2">
        <f t="shared" si="1"/>
        <v>883990.47328687576</v>
      </c>
      <c r="BQ40" s="77"/>
      <c r="BR40" s="91" t="e">
        <f>+#REF!</f>
        <v>#REF!</v>
      </c>
      <c r="BS40" s="72" t="e">
        <f>+#REF!</f>
        <v>#REF!</v>
      </c>
      <c r="BT40" s="73" t="e">
        <f>+#REF!</f>
        <v>#REF!</v>
      </c>
      <c r="BU40" s="2" t="e">
        <f t="shared" si="2"/>
        <v>#REF!</v>
      </c>
      <c r="BV40" s="77"/>
      <c r="BX40" s="72"/>
      <c r="BY40" s="118"/>
    </row>
    <row r="41" spans="2:84">
      <c r="B41" s="70" t="s">
        <v>7</v>
      </c>
      <c r="C41" s="71">
        <v>30</v>
      </c>
      <c r="D41" s="72">
        <v>34.566455894312256</v>
      </c>
      <c r="E41" s="73">
        <v>5599.5363769022306</v>
      </c>
      <c r="F41" s="2">
        <v>193556.127200788</v>
      </c>
      <c r="G41" s="2"/>
      <c r="H41" s="74">
        <v>22.710860927141194</v>
      </c>
      <c r="I41" s="73">
        <v>6000.2958694422114</v>
      </c>
      <c r="J41" s="2">
        <v>136271.88501260182</v>
      </c>
      <c r="K41" s="2"/>
      <c r="L41" s="75">
        <v>18.446453837068788</v>
      </c>
      <c r="M41" s="73">
        <v>7499.7792072426219</v>
      </c>
      <c r="N41" s="2">
        <v>138344.33093460937</v>
      </c>
      <c r="O41" s="76"/>
      <c r="P41" s="72">
        <v>16.6993729</v>
      </c>
      <c r="Q41" s="73">
        <v>9099.8739316239335</v>
      </c>
      <c r="R41" s="2">
        <v>151962.18812717716</v>
      </c>
      <c r="S41" s="2"/>
      <c r="T41" s="75">
        <v>20.321109999999997</v>
      </c>
      <c r="U41" s="73">
        <v>8799.7734596027294</v>
      </c>
      <c r="V41" s="2">
        <v>178821.1644476676</v>
      </c>
      <c r="W41" s="76"/>
      <c r="X41" s="75">
        <v>28.308229000000004</v>
      </c>
      <c r="Y41" s="73">
        <v>8999.6154441764193</v>
      </c>
      <c r="Z41" s="2">
        <v>254763.17490568283</v>
      </c>
      <c r="AA41" s="76"/>
      <c r="AB41" s="75">
        <v>36.608429999999998</v>
      </c>
      <c r="AC41" s="73">
        <v>8700.4450698353121</v>
      </c>
      <c r="AD41" s="2">
        <v>318509.6343079111</v>
      </c>
      <c r="AE41" s="77"/>
      <c r="AF41" s="75">
        <v>24.515999999999998</v>
      </c>
      <c r="AG41" s="73">
        <v>15700.096369754905</v>
      </c>
      <c r="AH41" s="2">
        <v>432223.65305935254</v>
      </c>
      <c r="AI41" s="77"/>
      <c r="AJ41" s="75">
        <v>28.13</v>
      </c>
      <c r="AK41" s="73">
        <v>10699.589773370259</v>
      </c>
      <c r="AL41" s="2">
        <v>300979.46032490535</v>
      </c>
      <c r="AM41" s="77"/>
      <c r="AN41" s="75">
        <v>38.79</v>
      </c>
      <c r="AO41" s="73">
        <v>13999.982042347896</v>
      </c>
      <c r="AP41" s="2">
        <v>543059.30342267489</v>
      </c>
      <c r="AQ41" s="77"/>
      <c r="AR41" s="75">
        <v>36.049999999999997</v>
      </c>
      <c r="AS41" s="73">
        <v>15700.163197236367</v>
      </c>
      <c r="AT41" s="2">
        <v>565990.88326037093</v>
      </c>
      <c r="AU41" s="77"/>
      <c r="AV41" s="75" t="e">
        <f>#REF!</f>
        <v>#REF!</v>
      </c>
      <c r="AW41" s="73" t="e">
        <f>#REF!</f>
        <v>#REF!</v>
      </c>
      <c r="AX41" s="2" t="e">
        <f t="shared" si="4"/>
        <v>#REF!</v>
      </c>
      <c r="AY41" s="77"/>
      <c r="AZ41" s="75" t="e">
        <f>#REF!</f>
        <v>#REF!</v>
      </c>
      <c r="BA41" s="73" t="e">
        <f>#REF!</f>
        <v>#REF!</v>
      </c>
      <c r="BB41" s="2" t="e">
        <f t="shared" si="5"/>
        <v>#REF!</v>
      </c>
      <c r="BC41" s="77"/>
      <c r="BD41" s="75" t="e">
        <f>+#REF!</f>
        <v>#REF!</v>
      </c>
      <c r="BE41" s="73" t="e">
        <f>+#REF!</f>
        <v>#REF!</v>
      </c>
      <c r="BF41" s="2" t="e">
        <f t="shared" si="6"/>
        <v>#REF!</v>
      </c>
      <c r="BG41" s="77"/>
      <c r="BH41" s="75" t="e">
        <f>+#REF!</f>
        <v>#REF!</v>
      </c>
      <c r="BI41" s="72" t="e">
        <f>+#REF!</f>
        <v>#REF!</v>
      </c>
      <c r="BJ41" s="73" t="e">
        <f>+#REF!</f>
        <v>#REF!</v>
      </c>
      <c r="BK41" s="2" t="e">
        <f t="shared" si="0"/>
        <v>#REF!</v>
      </c>
      <c r="BL41" s="77"/>
      <c r="BM41" s="91">
        <v>43.95</v>
      </c>
      <c r="BN41" s="72" t="e">
        <f>+#REF!</f>
        <v>#REF!</v>
      </c>
      <c r="BO41" s="73">
        <v>20900.141844605259</v>
      </c>
      <c r="BP41" s="2">
        <f t="shared" si="1"/>
        <v>918561.23407040117</v>
      </c>
      <c r="BQ41" s="77"/>
      <c r="BR41" s="91" t="e">
        <f>+#REF!</f>
        <v>#REF!</v>
      </c>
      <c r="BS41" s="72" t="e">
        <f>+#REF!</f>
        <v>#REF!</v>
      </c>
      <c r="BT41" s="73" t="e">
        <f>+#REF!</f>
        <v>#REF!</v>
      </c>
      <c r="BU41" s="2" t="e">
        <f t="shared" si="2"/>
        <v>#REF!</v>
      </c>
      <c r="BV41" s="77"/>
      <c r="BX41" s="72" t="e">
        <f>AVERAGE($BH$38:BH41)</f>
        <v>#REF!</v>
      </c>
      <c r="BY41" s="118"/>
      <c r="BZ41" s="72">
        <f>AVERAGE($BM$38:BM41)</f>
        <v>41.385000000000005</v>
      </c>
      <c r="CA41" s="72" t="e">
        <f>BZ41-BX41</f>
        <v>#REF!</v>
      </c>
    </row>
    <row r="42" spans="2:84">
      <c r="B42" s="70" t="s">
        <v>7</v>
      </c>
      <c r="C42" s="71">
        <v>31</v>
      </c>
      <c r="D42" s="72">
        <v>34.806420132690981</v>
      </c>
      <c r="E42" s="73">
        <v>6600.3327079424653</v>
      </c>
      <c r="F42" s="2">
        <v>229733.9532481874</v>
      </c>
      <c r="G42" s="2"/>
      <c r="H42" s="74">
        <v>22.867178592793454</v>
      </c>
      <c r="I42" s="73">
        <v>6400.3868787039528</v>
      </c>
      <c r="J42" s="2">
        <v>146358.78981829513</v>
      </c>
      <c r="K42" s="2"/>
      <c r="L42" s="75">
        <v>20.159797518720989</v>
      </c>
      <c r="M42" s="73">
        <v>7300.2331218916579</v>
      </c>
      <c r="N42" s="2">
        <v>147171.22157679623</v>
      </c>
      <c r="O42" s="76"/>
      <c r="P42" s="72">
        <v>16.735230000000001</v>
      </c>
      <c r="Q42" s="73">
        <v>9500.4771062271066</v>
      </c>
      <c r="R42" s="2">
        <v>158992.66948244508</v>
      </c>
      <c r="S42" s="2"/>
      <c r="T42" s="75">
        <v>21.39161</v>
      </c>
      <c r="U42" s="73">
        <v>8599.8268858512765</v>
      </c>
      <c r="V42" s="2">
        <v>183964.14280964504</v>
      </c>
      <c r="W42" s="76"/>
      <c r="X42" s="75">
        <v>27.12462</v>
      </c>
      <c r="Y42" s="73">
        <v>7699.5211590577437</v>
      </c>
      <c r="Z42" s="2">
        <v>208846.58562140085</v>
      </c>
      <c r="AA42" s="76"/>
      <c r="AB42" s="75">
        <v>37.155169999999998</v>
      </c>
      <c r="AC42" s="73">
        <v>9600.4549867476708</v>
      </c>
      <c r="AD42" s="2">
        <v>356706.53710995743</v>
      </c>
      <c r="AE42" s="77"/>
      <c r="AF42" s="75">
        <v>24.890999999999998</v>
      </c>
      <c r="AG42" s="73">
        <v>15599.948837070786</v>
      </c>
      <c r="AH42" s="2">
        <v>411370.65083355666</v>
      </c>
      <c r="AI42" s="77"/>
      <c r="AJ42" s="75">
        <v>27.28</v>
      </c>
      <c r="AK42" s="73">
        <v>11899.643259179844</v>
      </c>
      <c r="AL42" s="2">
        <v>324622.26811042614</v>
      </c>
      <c r="AM42" s="77"/>
      <c r="AN42" s="75">
        <v>32.520000000000003</v>
      </c>
      <c r="AO42" s="73">
        <v>14199.687125882247</v>
      </c>
      <c r="AP42" s="2">
        <v>461773.82533369068</v>
      </c>
      <c r="AQ42" s="77"/>
      <c r="AR42" s="75">
        <v>36.96</v>
      </c>
      <c r="AS42" s="73">
        <v>14799.835224396198</v>
      </c>
      <c r="AT42" s="2">
        <v>547001.90989368351</v>
      </c>
      <c r="AU42" s="77"/>
      <c r="AV42" s="75" t="e">
        <f>#REF!</f>
        <v>#REF!</v>
      </c>
      <c r="AW42" s="73" t="e">
        <f>#REF!</f>
        <v>#REF!</v>
      </c>
      <c r="AX42" s="2" t="e">
        <f t="shared" si="4"/>
        <v>#REF!</v>
      </c>
      <c r="AY42" s="77"/>
      <c r="AZ42" s="75" t="e">
        <f>#REF!</f>
        <v>#REF!</v>
      </c>
      <c r="BA42" s="73" t="e">
        <f>#REF!</f>
        <v>#REF!</v>
      </c>
      <c r="BB42" s="2" t="e">
        <f t="shared" si="5"/>
        <v>#REF!</v>
      </c>
      <c r="BC42" s="77"/>
      <c r="BD42" s="75" t="e">
        <f>+#REF!</f>
        <v>#REF!</v>
      </c>
      <c r="BE42" s="73" t="e">
        <f>+#REF!</f>
        <v>#REF!</v>
      </c>
      <c r="BF42" s="2" t="e">
        <f t="shared" si="6"/>
        <v>#REF!</v>
      </c>
      <c r="BG42" s="77"/>
      <c r="BH42" s="75" t="e">
        <f>+#REF!</f>
        <v>#REF!</v>
      </c>
      <c r="BI42" s="72" t="e">
        <f>+#REF!</f>
        <v>#REF!</v>
      </c>
      <c r="BJ42" s="73" t="e">
        <f>+#REF!</f>
        <v>#REF!</v>
      </c>
      <c r="BK42" s="2" t="e">
        <f t="shared" si="0"/>
        <v>#REF!</v>
      </c>
      <c r="BL42" s="77"/>
      <c r="BM42" s="91">
        <v>44.25</v>
      </c>
      <c r="BN42" s="72" t="e">
        <f>+#REF!</f>
        <v>#REF!</v>
      </c>
      <c r="BO42" s="73">
        <v>19399.619941034573</v>
      </c>
      <c r="BP42" s="2">
        <f t="shared" si="1"/>
        <v>858433.18239077984</v>
      </c>
      <c r="BQ42" s="77"/>
      <c r="BR42" s="91" t="e">
        <f>+#REF!</f>
        <v>#REF!</v>
      </c>
      <c r="BS42" s="72" t="e">
        <f>+#REF!</f>
        <v>#REF!</v>
      </c>
      <c r="BT42" s="73" t="e">
        <f>+#REF!</f>
        <v>#REF!</v>
      </c>
      <c r="BU42" s="2" t="e">
        <f t="shared" si="2"/>
        <v>#REF!</v>
      </c>
      <c r="BV42" s="77"/>
      <c r="BX42" s="72" t="e">
        <f>AVERAGE($BH$38:BH42)</f>
        <v>#REF!</v>
      </c>
      <c r="BY42" s="118"/>
      <c r="BZ42" s="72"/>
      <c r="CA42" s="72" t="e">
        <f t="shared" ref="CA42:CA50" si="15">BZ42-BX42</f>
        <v>#REF!</v>
      </c>
    </row>
    <row r="43" spans="2:84">
      <c r="B43" s="70" t="s">
        <v>7</v>
      </c>
      <c r="C43" s="71">
        <v>32</v>
      </c>
      <c r="D43" s="72">
        <v>35.284344842482867</v>
      </c>
      <c r="E43" s="73">
        <v>7099.8651240358568</v>
      </c>
      <c r="F43" s="2">
        <v>250514.08937159856</v>
      </c>
      <c r="G43" s="2"/>
      <c r="H43" s="74">
        <v>22.717532330764953</v>
      </c>
      <c r="I43" s="73">
        <v>6000.4615384615381</v>
      </c>
      <c r="J43" s="2">
        <v>136315.67899951161</v>
      </c>
      <c r="K43" s="2"/>
      <c r="L43" s="75">
        <v>21.676433609872113</v>
      </c>
      <c r="M43" s="73">
        <v>7800.0740045861994</v>
      </c>
      <c r="N43" s="2">
        <v>169077.78631250205</v>
      </c>
      <c r="O43" s="76"/>
      <c r="P43" s="72">
        <v>16.780889999999999</v>
      </c>
      <c r="Q43" s="73">
        <v>8099.5793650793648</v>
      </c>
      <c r="R43" s="2">
        <v>135918.15037166665</v>
      </c>
      <c r="S43" s="2"/>
      <c r="T43" s="75">
        <v>23.075859999999999</v>
      </c>
      <c r="U43" s="73">
        <v>9600.2076893296417</v>
      </c>
      <c r="V43" s="2">
        <v>221533.04860989429</v>
      </c>
      <c r="W43" s="76"/>
      <c r="X43" s="75">
        <v>26.983379999999997</v>
      </c>
      <c r="Y43" s="73">
        <v>8400.3772893772875</v>
      </c>
      <c r="Z43" s="2">
        <v>226670.5725426373</v>
      </c>
      <c r="AA43" s="76"/>
      <c r="AB43" s="75">
        <v>37.413739999999997</v>
      </c>
      <c r="AC43" s="73">
        <v>8599.8976741415754</v>
      </c>
      <c r="AD43" s="2">
        <v>321754.33560693759</v>
      </c>
      <c r="AE43" s="77"/>
      <c r="AF43" s="75">
        <v>27.004000000000001</v>
      </c>
      <c r="AG43" s="73">
        <v>17100.29521427082</v>
      </c>
      <c r="AH43" s="2">
        <v>464444.01801959547</v>
      </c>
      <c r="AI43" s="77"/>
      <c r="AJ43" s="75">
        <v>29.65</v>
      </c>
      <c r="AK43" s="73">
        <v>11899.590398761129</v>
      </c>
      <c r="AL43" s="2">
        <v>352822.85532326746</v>
      </c>
      <c r="AM43" s="77"/>
      <c r="AN43" s="75">
        <v>29.43</v>
      </c>
      <c r="AO43" s="73">
        <v>15300.067333750259</v>
      </c>
      <c r="AP43" s="2">
        <v>450280.98163227015</v>
      </c>
      <c r="AQ43" s="77"/>
      <c r="AR43" s="75">
        <v>40.25</v>
      </c>
      <c r="AS43" s="73">
        <v>15400.213883677297</v>
      </c>
      <c r="AT43" s="2">
        <v>619858.60881801124</v>
      </c>
      <c r="AU43" s="77"/>
      <c r="AV43" s="75" t="e">
        <f>#REF!</f>
        <v>#REF!</v>
      </c>
      <c r="AW43" s="73" t="e">
        <f>#REF!</f>
        <v>#REF!</v>
      </c>
      <c r="AX43" s="2" t="e">
        <f t="shared" si="4"/>
        <v>#REF!</v>
      </c>
      <c r="AY43" s="77"/>
      <c r="AZ43" s="75" t="e">
        <f>#REF!</f>
        <v>#REF!</v>
      </c>
      <c r="BA43" s="73" t="e">
        <f>#REF!</f>
        <v>#REF!</v>
      </c>
      <c r="BB43" s="2" t="e">
        <f t="shared" si="5"/>
        <v>#REF!</v>
      </c>
      <c r="BC43" s="77"/>
      <c r="BD43" s="75" t="e">
        <f>+#REF!</f>
        <v>#REF!</v>
      </c>
      <c r="BE43" s="73" t="e">
        <f>+#REF!</f>
        <v>#REF!</v>
      </c>
      <c r="BF43" s="2" t="e">
        <f t="shared" si="6"/>
        <v>#REF!</v>
      </c>
      <c r="BG43" s="77"/>
      <c r="BH43" s="75" t="e">
        <f>+#REF!</f>
        <v>#REF!</v>
      </c>
      <c r="BI43" s="72" t="e">
        <f>+#REF!</f>
        <v>#REF!</v>
      </c>
      <c r="BJ43" s="73" t="e">
        <f>+#REF!</f>
        <v>#REF!</v>
      </c>
      <c r="BK43" s="2" t="e">
        <f t="shared" si="0"/>
        <v>#REF!</v>
      </c>
      <c r="BL43" s="77"/>
      <c r="BM43" s="91">
        <v>45.05</v>
      </c>
      <c r="BN43" s="72" t="e">
        <f>+#REF!</f>
        <v>#REF!</v>
      </c>
      <c r="BO43" s="73">
        <v>20600.337234581137</v>
      </c>
      <c r="BP43" s="2">
        <f t="shared" si="1"/>
        <v>928045.19241788017</v>
      </c>
      <c r="BQ43" s="77"/>
      <c r="BR43" s="91" t="e">
        <f>+#REF!</f>
        <v>#REF!</v>
      </c>
      <c r="BS43" s="72" t="e">
        <f>+#REF!</f>
        <v>#REF!</v>
      </c>
      <c r="BT43" s="73" t="e">
        <f>+#REF!</f>
        <v>#REF!</v>
      </c>
      <c r="BU43" s="2" t="e">
        <f t="shared" si="2"/>
        <v>#REF!</v>
      </c>
      <c r="BV43" s="77"/>
      <c r="BX43" s="72" t="e">
        <f>AVERAGE($BH$38:BH43)</f>
        <v>#REF!</v>
      </c>
      <c r="BY43" s="118"/>
      <c r="BZ43" s="72"/>
      <c r="CA43" s="72" t="e">
        <f t="shared" si="15"/>
        <v>#REF!</v>
      </c>
    </row>
    <row r="44" spans="2:84">
      <c r="B44" s="70" t="s">
        <v>7</v>
      </c>
      <c r="C44" s="71">
        <v>33</v>
      </c>
      <c r="D44" s="72">
        <v>33.025591938386761</v>
      </c>
      <c r="E44" s="73">
        <v>7000.498228059203</v>
      </c>
      <c r="F44" s="2">
        <v>231195.59784528281</v>
      </c>
      <c r="G44" s="2"/>
      <c r="H44" s="74">
        <v>22.28345192427091</v>
      </c>
      <c r="I44" s="73">
        <v>7199.9491050954466</v>
      </c>
      <c r="J44" s="2">
        <v>160439.71974059174</v>
      </c>
      <c r="K44" s="2"/>
      <c r="L44" s="75">
        <v>21.993511501108888</v>
      </c>
      <c r="M44" s="73">
        <v>7800.3161797552029</v>
      </c>
      <c r="N44" s="2">
        <v>171556.34361173181</v>
      </c>
      <c r="O44" s="76"/>
      <c r="P44" s="72">
        <v>17.38945</v>
      </c>
      <c r="Q44" s="73">
        <v>10200.336385836386</v>
      </c>
      <c r="R44" s="2">
        <v>177378.23956468256</v>
      </c>
      <c r="S44" s="2"/>
      <c r="T44" s="75">
        <v>22.601569999999999</v>
      </c>
      <c r="U44" s="73">
        <v>8300.2924446826873</v>
      </c>
      <c r="V44" s="2">
        <v>187599.64070896688</v>
      </c>
      <c r="W44" s="76"/>
      <c r="X44" s="75">
        <v>26.922639000000004</v>
      </c>
      <c r="Y44" s="73">
        <v>10399.695136841479</v>
      </c>
      <c r="Z44" s="2">
        <v>279987.23787923879</v>
      </c>
      <c r="AA44" s="76"/>
      <c r="AB44" s="75">
        <v>37.181919999999998</v>
      </c>
      <c r="AC44" s="73">
        <v>9700.2074213049818</v>
      </c>
      <c r="AD44" s="2">
        <v>360672.33632236812</v>
      </c>
      <c r="AE44" s="77"/>
      <c r="AF44" s="75">
        <v>28.69</v>
      </c>
      <c r="AG44" s="73">
        <v>18000.095893266629</v>
      </c>
      <c r="AH44" s="2">
        <v>480782.5613091517</v>
      </c>
      <c r="AI44" s="77"/>
      <c r="AJ44" s="75">
        <v>30.74</v>
      </c>
      <c r="AK44" s="73">
        <v>12100.355490038415</v>
      </c>
      <c r="AL44" s="2">
        <v>371964.92776378087</v>
      </c>
      <c r="AM44" s="77"/>
      <c r="AN44" s="75">
        <v>28.58</v>
      </c>
      <c r="AO44" s="73">
        <v>15800.493552517941</v>
      </c>
      <c r="AP44" s="2">
        <v>451578.10573096271</v>
      </c>
      <c r="AQ44" s="77"/>
      <c r="AR44" s="75">
        <v>43.22</v>
      </c>
      <c r="AS44" s="73">
        <v>16099.995592483398</v>
      </c>
      <c r="AT44" s="2">
        <v>695841.80950713239</v>
      </c>
      <c r="AU44" s="77"/>
      <c r="AV44" s="75" t="e">
        <f>#REF!</f>
        <v>#REF!</v>
      </c>
      <c r="AW44" s="73" t="e">
        <f>#REF!</f>
        <v>#REF!</v>
      </c>
      <c r="AX44" s="2" t="e">
        <f t="shared" si="4"/>
        <v>#REF!</v>
      </c>
      <c r="AY44" s="77"/>
      <c r="AZ44" s="75" t="e">
        <f>#REF!</f>
        <v>#REF!</v>
      </c>
      <c r="BA44" s="73" t="e">
        <f>#REF!</f>
        <v>#REF!</v>
      </c>
      <c r="BB44" s="2" t="e">
        <f t="shared" si="5"/>
        <v>#REF!</v>
      </c>
      <c r="BC44" s="77"/>
      <c r="BD44" s="75" t="e">
        <f>+#REF!</f>
        <v>#REF!</v>
      </c>
      <c r="BE44" s="73" t="e">
        <f>+#REF!</f>
        <v>#REF!</v>
      </c>
      <c r="BF44" s="2" t="e">
        <f t="shared" si="6"/>
        <v>#REF!</v>
      </c>
      <c r="BG44" s="77"/>
      <c r="BH44" s="75" t="e">
        <f>+#REF!</f>
        <v>#REF!</v>
      </c>
      <c r="BI44" s="72" t="e">
        <f>+#REF!</f>
        <v>#REF!</v>
      </c>
      <c r="BJ44" s="73" t="e">
        <f>+#REF!</f>
        <v>#REF!</v>
      </c>
      <c r="BK44" s="2" t="e">
        <f t="shared" si="0"/>
        <v>#REF!</v>
      </c>
      <c r="BL44" s="77"/>
      <c r="BM44" s="91">
        <v>45.07</v>
      </c>
      <c r="BN44" s="72" t="e">
        <f>+#REF!</f>
        <v>#REF!</v>
      </c>
      <c r="BO44" s="73">
        <v>21999.645433157624</v>
      </c>
      <c r="BP44" s="2">
        <f t="shared" si="1"/>
        <v>991524.01967241417</v>
      </c>
      <c r="BQ44" s="77"/>
      <c r="BR44" s="91" t="e">
        <f>+#REF!</f>
        <v>#REF!</v>
      </c>
      <c r="BS44" s="72" t="e">
        <f>+#REF!</f>
        <v>#REF!</v>
      </c>
      <c r="BT44" s="73" t="e">
        <f>+#REF!</f>
        <v>#REF!</v>
      </c>
      <c r="BU44" s="2" t="e">
        <f t="shared" si="2"/>
        <v>#REF!</v>
      </c>
      <c r="BV44" s="77"/>
      <c r="BX44" s="72" t="e">
        <f>AVERAGE($BH$38:BH44)</f>
        <v>#REF!</v>
      </c>
      <c r="BY44" s="118"/>
      <c r="BZ44" s="72"/>
      <c r="CA44" s="72" t="e">
        <f t="shared" si="15"/>
        <v>#REF!</v>
      </c>
    </row>
    <row r="45" spans="2:84">
      <c r="B45" s="70" t="s">
        <v>7</v>
      </c>
      <c r="C45" s="71">
        <v>34</v>
      </c>
      <c r="D45" s="72">
        <v>31.769878108639709</v>
      </c>
      <c r="E45" s="73">
        <v>8100.3589743589746</v>
      </c>
      <c r="F45" s="2">
        <v>257347.4172516104</v>
      </c>
      <c r="G45" s="2"/>
      <c r="H45" s="74">
        <v>21.872654649041248</v>
      </c>
      <c r="I45" s="73">
        <v>7500.3758301319276</v>
      </c>
      <c r="J45" s="2">
        <v>164053.1302704917</v>
      </c>
      <c r="K45" s="2"/>
      <c r="L45" s="75">
        <v>20.889686951794367</v>
      </c>
      <c r="M45" s="73">
        <v>7599.5373298787927</v>
      </c>
      <c r="N45" s="2">
        <v>158751.95579964321</v>
      </c>
      <c r="O45" s="76"/>
      <c r="P45" s="72">
        <v>17.964500000000001</v>
      </c>
      <c r="Q45" s="73">
        <v>8799.8809523809505</v>
      </c>
      <c r="R45" s="2">
        <v>158085.46136904758</v>
      </c>
      <c r="S45" s="2"/>
      <c r="T45" s="75">
        <v>21.871639999999999</v>
      </c>
      <c r="U45" s="73">
        <v>8999.5293487000818</v>
      </c>
      <c r="V45" s="2">
        <v>196834.46608420266</v>
      </c>
      <c r="W45" s="76"/>
      <c r="X45" s="75">
        <v>27.320699999999999</v>
      </c>
      <c r="Y45" s="73">
        <v>10700.298341225171</v>
      </c>
      <c r="Z45" s="2">
        <v>292339.64089111052</v>
      </c>
      <c r="AA45" s="76"/>
      <c r="AB45" s="75">
        <v>36.055585999999998</v>
      </c>
      <c r="AC45" s="73">
        <v>10399.737514518003</v>
      </c>
      <c r="AD45" s="2">
        <v>374968.63033213007</v>
      </c>
      <c r="AE45" s="77"/>
      <c r="AF45" s="25">
        <v>27.105</v>
      </c>
      <c r="AG45" s="26">
        <v>19500.396021322849</v>
      </c>
      <c r="AH45" s="27">
        <v>461184.36590428534</v>
      </c>
      <c r="AI45" s="77"/>
      <c r="AJ45" s="75">
        <v>26.41</v>
      </c>
      <c r="AK45" s="73">
        <v>13000.364156169035</v>
      </c>
      <c r="AL45" s="2">
        <v>343339.61736442422</v>
      </c>
      <c r="AM45" s="77"/>
      <c r="AN45" s="75">
        <v>28.11</v>
      </c>
      <c r="AO45" s="73">
        <v>16400.249560737364</v>
      </c>
      <c r="AP45" s="2">
        <v>461011.01515232731</v>
      </c>
      <c r="AQ45" s="77"/>
      <c r="AR45" s="75">
        <v>39.380000000000003</v>
      </c>
      <c r="AS45" s="73">
        <v>17899.865689865688</v>
      </c>
      <c r="AT45" s="2">
        <v>704896.71086691087</v>
      </c>
      <c r="AU45" s="77"/>
      <c r="AV45" s="75" t="e">
        <f>#REF!</f>
        <v>#REF!</v>
      </c>
      <c r="AW45" s="73" t="e">
        <f>#REF!</f>
        <v>#REF!</v>
      </c>
      <c r="AX45" s="2" t="e">
        <f t="shared" si="4"/>
        <v>#REF!</v>
      </c>
      <c r="AY45" s="77"/>
      <c r="AZ45" s="75" t="e">
        <f>#REF!</f>
        <v>#REF!</v>
      </c>
      <c r="BA45" s="73" t="e">
        <f>#REF!</f>
        <v>#REF!</v>
      </c>
      <c r="BB45" s="2" t="e">
        <f t="shared" si="5"/>
        <v>#REF!</v>
      </c>
      <c r="BC45" s="77"/>
      <c r="BD45" s="75" t="e">
        <f>+#REF!</f>
        <v>#REF!</v>
      </c>
      <c r="BE45" s="73" t="e">
        <f>+#REF!</f>
        <v>#REF!</v>
      </c>
      <c r="BF45" s="2" t="e">
        <f t="shared" si="6"/>
        <v>#REF!</v>
      </c>
      <c r="BG45" s="77"/>
      <c r="BH45" s="75" t="e">
        <f>+#REF!</f>
        <v>#REF!</v>
      </c>
      <c r="BI45" s="72" t="e">
        <f>+#REF!</f>
        <v>#REF!</v>
      </c>
      <c r="BJ45" s="73" t="e">
        <f>+#REF!</f>
        <v>#REF!</v>
      </c>
      <c r="BK45" s="2" t="e">
        <f t="shared" si="0"/>
        <v>#REF!</v>
      </c>
      <c r="BL45" s="77"/>
      <c r="BM45" s="91">
        <v>39.200000000000003</v>
      </c>
      <c r="BN45" s="72" t="e">
        <f>+#REF!</f>
        <v>#REF!</v>
      </c>
      <c r="BO45" s="73">
        <v>23699.832365466511</v>
      </c>
      <c r="BP45" s="2">
        <f t="shared" si="1"/>
        <v>929033.42872628733</v>
      </c>
      <c r="BQ45" s="77"/>
      <c r="BR45" s="91" t="e">
        <f>+#REF!</f>
        <v>#REF!</v>
      </c>
      <c r="BS45" s="72" t="e">
        <f>+#REF!</f>
        <v>#REF!</v>
      </c>
      <c r="BT45" s="73" t="e">
        <f>+#REF!</f>
        <v>#REF!</v>
      </c>
      <c r="BU45" s="2" t="e">
        <f t="shared" si="2"/>
        <v>#REF!</v>
      </c>
      <c r="BV45" s="77"/>
      <c r="BX45" s="72" t="e">
        <f>AVERAGE($BH$38:BH45)</f>
        <v>#REF!</v>
      </c>
      <c r="BY45" s="118"/>
      <c r="BZ45" s="72"/>
      <c r="CA45" s="72" t="e">
        <f t="shared" si="15"/>
        <v>#REF!</v>
      </c>
    </row>
    <row r="46" spans="2:84">
      <c r="B46" s="70" t="s">
        <v>7</v>
      </c>
      <c r="C46" s="71">
        <v>35</v>
      </c>
      <c r="D46" s="72">
        <v>30.202749707088199</v>
      </c>
      <c r="E46" s="73">
        <v>8799.8080050031276</v>
      </c>
      <c r="F46" s="2">
        <v>265778.39864554058</v>
      </c>
      <c r="G46" s="2"/>
      <c r="H46" s="74">
        <v>20.941829670820109</v>
      </c>
      <c r="I46" s="73">
        <v>8300.4047767950215</v>
      </c>
      <c r="J46" s="2">
        <v>173825.66303450294</v>
      </c>
      <c r="K46" s="2"/>
      <c r="L46" s="75">
        <v>20.427776812245479</v>
      </c>
      <c r="M46" s="73">
        <v>7900.2749635188666</v>
      </c>
      <c r="N46" s="2">
        <v>161385.05371013421</v>
      </c>
      <c r="O46" s="76"/>
      <c r="P46" s="72">
        <v>18.73189</v>
      </c>
      <c r="Q46" s="73">
        <v>10200.363247863246</v>
      </c>
      <c r="R46" s="2">
        <v>191072.08231901706</v>
      </c>
      <c r="T46" s="75">
        <v>21.441599999999998</v>
      </c>
      <c r="U46" s="73">
        <v>9599.6765835790229</v>
      </c>
      <c r="V46" s="2">
        <v>205832.42543446796</v>
      </c>
      <c r="W46" s="76"/>
      <c r="X46" s="75">
        <v>27.912275000000005</v>
      </c>
      <c r="Y46" s="73">
        <v>11299.777539533634</v>
      </c>
      <c r="Z46" s="2">
        <v>315402.49812228623</v>
      </c>
      <c r="AA46" s="76"/>
      <c r="AB46" s="75">
        <v>31.904730000000001</v>
      </c>
      <c r="AC46" s="73">
        <v>10399.816313767533</v>
      </c>
      <c r="AD46" s="2">
        <v>331803.33154034842</v>
      </c>
      <c r="AE46" s="77"/>
      <c r="AF46" s="25">
        <v>25.754999999999999</v>
      </c>
      <c r="AG46" s="26">
        <v>20099.558265582655</v>
      </c>
      <c r="AH46" s="27">
        <v>491032.20842818427</v>
      </c>
      <c r="AI46" s="77"/>
      <c r="AJ46" s="75">
        <v>24.51</v>
      </c>
      <c r="AK46" s="73">
        <v>12599.966884064444</v>
      </c>
      <c r="AL46" s="2">
        <v>308825.18832841958</v>
      </c>
      <c r="AM46" s="77"/>
      <c r="AN46" s="75">
        <v>26.54</v>
      </c>
      <c r="AO46" s="73">
        <v>17599.988832305909</v>
      </c>
      <c r="AP46" s="2">
        <v>467103.7036093988</v>
      </c>
      <c r="AQ46" s="77"/>
      <c r="AR46" s="75">
        <v>35.9</v>
      </c>
      <c r="AS46" s="73">
        <v>18499.737782542663</v>
      </c>
      <c r="AT46" s="2">
        <v>664140.58639328158</v>
      </c>
      <c r="AU46" s="77"/>
      <c r="AV46" s="75" t="e">
        <f>#REF!</f>
        <v>#REF!</v>
      </c>
      <c r="AW46" s="73" t="e">
        <f>#REF!</f>
        <v>#REF!</v>
      </c>
      <c r="AX46" s="2" t="e">
        <f t="shared" si="4"/>
        <v>#REF!</v>
      </c>
      <c r="AY46" s="77"/>
      <c r="AZ46" s="75" t="e">
        <f>#REF!</f>
        <v>#REF!</v>
      </c>
      <c r="BA46" s="73" t="e">
        <f>#REF!</f>
        <v>#REF!</v>
      </c>
      <c r="BB46" s="2" t="e">
        <f t="shared" si="5"/>
        <v>#REF!</v>
      </c>
      <c r="BC46" s="77"/>
      <c r="BD46" s="75" t="e">
        <f>+#REF!</f>
        <v>#REF!</v>
      </c>
      <c r="BE46" s="73" t="e">
        <f>+#REF!</f>
        <v>#REF!</v>
      </c>
      <c r="BF46" s="2" t="e">
        <f t="shared" si="6"/>
        <v>#REF!</v>
      </c>
      <c r="BG46" s="77"/>
      <c r="BH46" s="75" t="e">
        <f>+#REF!</f>
        <v>#REF!</v>
      </c>
      <c r="BI46" s="72" t="e">
        <f>+#REF!</f>
        <v>#REF!</v>
      </c>
      <c r="BJ46" s="73" t="e">
        <f>+#REF!</f>
        <v>#REF!</v>
      </c>
      <c r="BK46" s="2" t="e">
        <f t="shared" si="0"/>
        <v>#REF!</v>
      </c>
      <c r="BL46" s="77"/>
      <c r="BM46" s="91">
        <v>36.89</v>
      </c>
      <c r="BN46" s="72" t="e">
        <f>+#REF!</f>
        <v>#REF!</v>
      </c>
      <c r="BO46" s="73">
        <v>24399.98606271777</v>
      </c>
      <c r="BP46" s="2">
        <f t="shared" si="1"/>
        <v>900115.48585365852</v>
      </c>
      <c r="BQ46" s="77"/>
      <c r="BR46" s="91" t="e">
        <f>+#REF!</f>
        <v>#REF!</v>
      </c>
      <c r="BS46" s="72" t="e">
        <f>+#REF!</f>
        <v>#REF!</v>
      </c>
      <c r="BT46" s="73" t="e">
        <f>+#REF!</f>
        <v>#REF!</v>
      </c>
      <c r="BU46" s="2" t="e">
        <f t="shared" si="2"/>
        <v>#REF!</v>
      </c>
      <c r="BV46" s="77"/>
      <c r="BX46" s="72" t="e">
        <f>AVERAGE($BH$38:BH46)</f>
        <v>#REF!</v>
      </c>
      <c r="BY46" s="118"/>
      <c r="BZ46" s="72"/>
      <c r="CA46" s="72" t="e">
        <f t="shared" si="15"/>
        <v>#REF!</v>
      </c>
    </row>
    <row r="47" spans="2:84" ht="15.75">
      <c r="B47" s="70" t="s">
        <v>7</v>
      </c>
      <c r="C47" s="71">
        <v>36</v>
      </c>
      <c r="D47" s="72">
        <v>28.545207993758495</v>
      </c>
      <c r="E47" s="73">
        <v>8500.2685011465492</v>
      </c>
      <c r="F47" s="2">
        <v>242641.93236802201</v>
      </c>
      <c r="G47" s="2"/>
      <c r="H47" s="74">
        <v>21.210750315805807</v>
      </c>
      <c r="I47" s="73">
        <v>7799.7450787694688</v>
      </c>
      <c r="J47" s="2">
        <v>165438.44539271429</v>
      </c>
      <c r="K47" s="2"/>
      <c r="L47" s="75">
        <v>20.157273026312144</v>
      </c>
      <c r="M47" s="73">
        <v>7899.6426337889743</v>
      </c>
      <c r="N47" s="2">
        <v>159235.25337957992</v>
      </c>
      <c r="O47" s="76"/>
      <c r="P47" s="72">
        <v>20.193250000000003</v>
      </c>
      <c r="Q47" s="73">
        <v>10899.97557997558</v>
      </c>
      <c r="R47" s="2">
        <v>220105.93188034193</v>
      </c>
      <c r="S47" s="2"/>
      <c r="T47" s="75">
        <v>20.952279999999998</v>
      </c>
      <c r="U47" s="73">
        <v>10100.163852407755</v>
      </c>
      <c r="V47" s="2">
        <v>211621.46108152595</v>
      </c>
      <c r="W47" s="76"/>
      <c r="X47" s="75">
        <v>26.44267</v>
      </c>
      <c r="Y47" s="73">
        <v>10699.827809047323</v>
      </c>
      <c r="Z47" s="2">
        <v>282932.01581146137</v>
      </c>
      <c r="AA47" s="76"/>
      <c r="AB47" s="75">
        <v>30.212679999999999</v>
      </c>
      <c r="AC47" s="73">
        <v>10800.072932487565</v>
      </c>
      <c r="AD47" s="2">
        <v>326299.14748590841</v>
      </c>
      <c r="AE47" s="76"/>
      <c r="AF47" s="25">
        <v>26.478999999999999</v>
      </c>
      <c r="AG47" s="26">
        <v>20299.971589386227</v>
      </c>
      <c r="AH47" s="27">
        <v>497146.30422406865</v>
      </c>
      <c r="AI47" s="76"/>
      <c r="AJ47" s="75">
        <v>27.75</v>
      </c>
      <c r="AK47" s="73">
        <v>13199.573006938861</v>
      </c>
      <c r="AL47" s="2">
        <v>366288.15094255342</v>
      </c>
      <c r="AM47" s="76"/>
      <c r="AN47" s="75">
        <v>29</v>
      </c>
      <c r="AO47" s="73">
        <v>17100.115429286161</v>
      </c>
      <c r="AP47" s="2">
        <v>495903.34744929866</v>
      </c>
      <c r="AQ47" s="76"/>
      <c r="AR47" s="75">
        <v>34.51</v>
      </c>
      <c r="AS47" s="73">
        <v>19099.537121415171</v>
      </c>
      <c r="AT47" s="2">
        <v>659125.02606003755</v>
      </c>
      <c r="AU47" s="76"/>
      <c r="AV47" s="75" t="e">
        <f>#REF!</f>
        <v>#REF!</v>
      </c>
      <c r="AW47" s="73" t="e">
        <f>#REF!</f>
        <v>#REF!</v>
      </c>
      <c r="AX47" s="2" t="e">
        <f t="shared" si="4"/>
        <v>#REF!</v>
      </c>
      <c r="AY47" s="76"/>
      <c r="AZ47" s="75" t="e">
        <f>#REF!</f>
        <v>#REF!</v>
      </c>
      <c r="BA47" s="73" t="e">
        <f>#REF!</f>
        <v>#REF!</v>
      </c>
      <c r="BB47" s="2" t="e">
        <f t="shared" si="5"/>
        <v>#REF!</v>
      </c>
      <c r="BC47" s="76"/>
      <c r="BD47" s="75" t="e">
        <f>+#REF!</f>
        <v>#REF!</v>
      </c>
      <c r="BE47" s="73" t="e">
        <f>+#REF!</f>
        <v>#REF!</v>
      </c>
      <c r="BF47" s="2" t="e">
        <f t="shared" si="6"/>
        <v>#REF!</v>
      </c>
      <c r="BG47" s="76"/>
      <c r="BH47" s="75" t="e">
        <f>+#REF!</f>
        <v>#REF!</v>
      </c>
      <c r="BI47" s="72" t="e">
        <f>+#REF!</f>
        <v>#REF!</v>
      </c>
      <c r="BJ47" s="73" t="e">
        <f>+#REF!</f>
        <v>#REF!</v>
      </c>
      <c r="BK47" s="2" t="e">
        <f t="shared" si="0"/>
        <v>#REF!</v>
      </c>
      <c r="BL47" s="76"/>
      <c r="BM47" s="121">
        <v>40.659999999999997</v>
      </c>
      <c r="BN47" s="148" t="e">
        <f>+#REF!</f>
        <v>#REF!</v>
      </c>
      <c r="BO47" s="122">
        <v>24099.719973793137</v>
      </c>
      <c r="BP47" s="2">
        <f t="shared" si="1"/>
        <v>979894.61413442891</v>
      </c>
      <c r="BQ47" s="76"/>
      <c r="BR47" s="91" t="e">
        <f>+#REF!</f>
        <v>#REF!</v>
      </c>
      <c r="BS47" s="72" t="e">
        <f>+#REF!</f>
        <v>#REF!</v>
      </c>
      <c r="BT47" s="73" t="e">
        <f>+#REF!</f>
        <v>#REF!</v>
      </c>
      <c r="BU47" s="2" t="e">
        <f t="shared" si="2"/>
        <v>#REF!</v>
      </c>
      <c r="BV47" s="76"/>
      <c r="BX47" s="72" t="e">
        <f>AVERAGE($BH$38:BH47)</f>
        <v>#REF!</v>
      </c>
      <c r="BY47" s="118"/>
      <c r="BZ47" s="72"/>
      <c r="CA47" s="72" t="e">
        <f t="shared" si="15"/>
        <v>#REF!</v>
      </c>
    </row>
    <row r="48" spans="2:84">
      <c r="B48" s="70" t="s">
        <v>7</v>
      </c>
      <c r="C48" s="71">
        <v>37</v>
      </c>
      <c r="D48" s="72">
        <v>27.609827570099277</v>
      </c>
      <c r="E48" s="73">
        <v>8800.0969355847392</v>
      </c>
      <c r="F48" s="2">
        <v>242969.15899165371</v>
      </c>
      <c r="G48" s="2"/>
      <c r="H48" s="74">
        <v>21.363285488646564</v>
      </c>
      <c r="I48" s="73">
        <v>7899.6702403287763</v>
      </c>
      <c r="J48" s="2">
        <v>168762.91061030887</v>
      </c>
      <c r="K48" s="92"/>
      <c r="L48" s="75">
        <v>20.120551337070342</v>
      </c>
      <c r="M48" s="73">
        <v>8400.2391673367274</v>
      </c>
      <c r="N48" s="2">
        <v>169017.44341006764</v>
      </c>
      <c r="O48" s="76"/>
      <c r="P48" s="72">
        <v>20.345350000000003</v>
      </c>
      <c r="Q48" s="73">
        <v>9499.7374847374849</v>
      </c>
      <c r="R48" s="2">
        <v>193275.48403510381</v>
      </c>
      <c r="S48" s="93"/>
      <c r="T48" s="75">
        <v>21.198289999999997</v>
      </c>
      <c r="U48" s="73">
        <v>10499.62687989517</v>
      </c>
      <c r="V48" s="2">
        <v>222574.13549181295</v>
      </c>
      <c r="W48" s="77"/>
      <c r="X48" s="75">
        <v>24.960590000000003</v>
      </c>
      <c r="Y48" s="73">
        <v>12900.281485452218</v>
      </c>
      <c r="Z48" s="2">
        <v>321998.63704296382</v>
      </c>
      <c r="AA48" s="77"/>
      <c r="AB48" s="75">
        <v>30.385560000000002</v>
      </c>
      <c r="AC48" s="73">
        <v>11899.749843652282</v>
      </c>
      <c r="AD48" s="2">
        <v>361580.56285928708</v>
      </c>
      <c r="AE48" s="77"/>
      <c r="AF48" s="25">
        <v>25.831</v>
      </c>
      <c r="AG48" s="26">
        <v>20900.143601655796</v>
      </c>
      <c r="AH48" s="27">
        <v>468790.22098513949</v>
      </c>
      <c r="AI48" s="77"/>
      <c r="AJ48" s="75">
        <v>30.48</v>
      </c>
      <c r="AK48" s="73">
        <v>14100.019446677983</v>
      </c>
      <c r="AL48" s="2">
        <v>429768.59273474495</v>
      </c>
      <c r="AM48" s="77"/>
      <c r="AN48" s="75">
        <v>31.3</v>
      </c>
      <c r="AO48" s="73">
        <v>18199.85967420114</v>
      </c>
      <c r="AP48" s="2">
        <v>569655.60780249571</v>
      </c>
      <c r="AQ48" s="77"/>
      <c r="AR48" s="75">
        <v>35</v>
      </c>
      <c r="AS48" s="73">
        <v>18800.446261056015</v>
      </c>
      <c r="AT48" s="2">
        <v>658015.61913696048</v>
      </c>
      <c r="AU48" s="77"/>
      <c r="AV48" s="75" t="e">
        <f>#REF!</f>
        <v>#REF!</v>
      </c>
      <c r="AW48" s="73" t="e">
        <f>#REF!</f>
        <v>#REF!</v>
      </c>
      <c r="AX48" s="2" t="e">
        <f t="shared" si="4"/>
        <v>#REF!</v>
      </c>
      <c r="AY48" s="77"/>
      <c r="AZ48" s="75" t="e">
        <f>#REF!</f>
        <v>#REF!</v>
      </c>
      <c r="BA48" s="73" t="e">
        <f>#REF!</f>
        <v>#REF!</v>
      </c>
      <c r="BB48" s="2" t="e">
        <f t="shared" si="5"/>
        <v>#REF!</v>
      </c>
      <c r="BC48" s="77"/>
      <c r="BD48" s="75" t="e">
        <f>+#REF!</f>
        <v>#REF!</v>
      </c>
      <c r="BE48" s="73" t="e">
        <f>+#REF!</f>
        <v>#REF!</v>
      </c>
      <c r="BF48" s="2" t="e">
        <f t="shared" si="6"/>
        <v>#REF!</v>
      </c>
      <c r="BG48" s="77"/>
      <c r="BH48" s="75" t="e">
        <f>+#REF!</f>
        <v>#REF!</v>
      </c>
      <c r="BI48" s="72" t="e">
        <f>+#REF!</f>
        <v>#REF!</v>
      </c>
      <c r="BJ48" s="73" t="e">
        <f>+#REF!</f>
        <v>#REF!</v>
      </c>
      <c r="BK48" s="2" t="e">
        <f t="shared" si="0"/>
        <v>#REF!</v>
      </c>
      <c r="BL48" s="77"/>
      <c r="BM48" s="127">
        <v>40.18</v>
      </c>
      <c r="BN48" s="151" t="e">
        <f>+#REF!</f>
        <v>#REF!</v>
      </c>
      <c r="BO48" s="126">
        <v>24999.841329402305</v>
      </c>
      <c r="BP48" s="2">
        <f t="shared" si="1"/>
        <v>1004493.6246153846</v>
      </c>
      <c r="BQ48" s="77"/>
      <c r="BR48" s="91" t="e">
        <f>+#REF!</f>
        <v>#REF!</v>
      </c>
      <c r="BS48" s="72" t="e">
        <f>+#REF!</f>
        <v>#REF!</v>
      </c>
      <c r="BT48" s="73" t="e">
        <f>+#REF!</f>
        <v>#REF!</v>
      </c>
      <c r="BU48" s="2" t="e">
        <f t="shared" si="2"/>
        <v>#REF!</v>
      </c>
      <c r="BV48" s="77"/>
      <c r="BX48" s="72" t="e">
        <f>AVERAGE($BH$38:BH48)</f>
        <v>#REF!</v>
      </c>
      <c r="BY48" s="118"/>
      <c r="BZ48" s="72"/>
      <c r="CA48" s="72" t="e">
        <f t="shared" si="15"/>
        <v>#REF!</v>
      </c>
    </row>
    <row r="49" spans="2:79" ht="15.75">
      <c r="B49" s="70" t="s">
        <v>7</v>
      </c>
      <c r="C49" s="71">
        <v>38</v>
      </c>
      <c r="D49" s="72">
        <v>27.368295584849847</v>
      </c>
      <c r="E49" s="73">
        <v>9100.1015217844488</v>
      </c>
      <c r="F49" s="2">
        <v>249054.26830033871</v>
      </c>
      <c r="G49" s="2"/>
      <c r="H49" s="74">
        <v>21.046067179883288</v>
      </c>
      <c r="I49" s="73">
        <v>8300.3144822657032</v>
      </c>
      <c r="J49" s="2">
        <v>174688.97620792215</v>
      </c>
      <c r="K49" s="2"/>
      <c r="L49" s="75">
        <v>20.670712172137453</v>
      </c>
      <c r="M49" s="73">
        <v>8099.9249828762004</v>
      </c>
      <c r="N49" s="2">
        <v>167431.21793693933</v>
      </c>
      <c r="O49" s="76"/>
      <c r="P49" s="72">
        <v>20.756589999999999</v>
      </c>
      <c r="Q49" s="73">
        <v>9499.7112332112338</v>
      </c>
      <c r="R49" s="2">
        <v>197181.61118615995</v>
      </c>
      <c r="S49" s="2"/>
      <c r="T49" s="75">
        <v>21.494100000000003</v>
      </c>
      <c r="U49" s="73">
        <v>11100.175675273234</v>
      </c>
      <c r="V49" s="2">
        <v>238588.28598189045</v>
      </c>
      <c r="W49" s="76"/>
      <c r="X49" s="75">
        <v>23.860007</v>
      </c>
      <c r="Y49" s="73">
        <v>12299.71511956878</v>
      </c>
      <c r="Z49" s="2">
        <v>293471.2888509169</v>
      </c>
      <c r="AA49" s="76"/>
      <c r="AB49" s="75">
        <v>29.816278000000001</v>
      </c>
      <c r="AC49" s="73">
        <v>13000.310908603591</v>
      </c>
      <c r="AD49" s="2">
        <v>387620.88413735729</v>
      </c>
      <c r="AE49" s="94"/>
      <c r="AF49" s="25">
        <v>23.841999999999999</v>
      </c>
      <c r="AG49" s="26">
        <v>21600.207034158248</v>
      </c>
      <c r="AH49" s="27">
        <v>513220.91913160001</v>
      </c>
      <c r="AI49" s="94"/>
      <c r="AJ49" s="75">
        <v>26.75</v>
      </c>
      <c r="AK49" s="73">
        <v>14400.309032430981</v>
      </c>
      <c r="AL49" s="2">
        <v>385208.26661752874</v>
      </c>
      <c r="AM49" s="94"/>
      <c r="AN49" s="75">
        <v>28.9</v>
      </c>
      <c r="AO49" s="73">
        <v>17900.133089133091</v>
      </c>
      <c r="AP49" s="2">
        <v>517313.8462759463</v>
      </c>
      <c r="AQ49" s="94"/>
      <c r="AR49" s="75">
        <v>37.69</v>
      </c>
      <c r="AS49" s="73">
        <v>19400.380237648529</v>
      </c>
      <c r="AT49" s="2">
        <v>731200.33115697303</v>
      </c>
      <c r="AU49" s="94"/>
      <c r="AV49" s="75" t="e">
        <f>#REF!</f>
        <v>#REF!</v>
      </c>
      <c r="AW49" s="73" t="e">
        <f>#REF!</f>
        <v>#REF!</v>
      </c>
      <c r="AX49" s="2" t="e">
        <f t="shared" si="4"/>
        <v>#REF!</v>
      </c>
      <c r="AY49" s="94"/>
      <c r="AZ49" s="75" t="e">
        <f>#REF!</f>
        <v>#REF!</v>
      </c>
      <c r="BA49" s="73" t="e">
        <f>#REF!</f>
        <v>#REF!</v>
      </c>
      <c r="BB49" s="2" t="e">
        <f t="shared" si="5"/>
        <v>#REF!</v>
      </c>
      <c r="BC49" s="94"/>
      <c r="BD49" s="75" t="e">
        <f>+#REF!</f>
        <v>#REF!</v>
      </c>
      <c r="BE49" s="73" t="e">
        <f>+#REF!</f>
        <v>#REF!</v>
      </c>
      <c r="BF49" s="2" t="e">
        <f t="shared" si="6"/>
        <v>#REF!</v>
      </c>
      <c r="BG49" s="94"/>
      <c r="BH49" s="75" t="e">
        <f>+#REF!</f>
        <v>#REF!</v>
      </c>
      <c r="BI49" s="72" t="e">
        <f>+#REF!</f>
        <v>#REF!</v>
      </c>
      <c r="BJ49" s="73" t="e">
        <f>+#REF!</f>
        <v>#REF!</v>
      </c>
      <c r="BK49" s="2" t="e">
        <f t="shared" si="0"/>
        <v>#REF!</v>
      </c>
      <c r="BL49" s="94"/>
      <c r="BM49" s="121">
        <v>39.14</v>
      </c>
      <c r="BN49" s="148" t="e">
        <f>+#REF!</f>
        <v>#REF!</v>
      </c>
      <c r="BO49" s="122">
        <v>26399.948152118883</v>
      </c>
      <c r="BP49" s="2">
        <f t="shared" si="1"/>
        <v>1033293.970673933</v>
      </c>
      <c r="BQ49" s="94"/>
      <c r="BR49" s="91" t="e">
        <f>+#REF!</f>
        <v>#REF!</v>
      </c>
      <c r="BS49" s="72" t="e">
        <f>+#REF!</f>
        <v>#REF!</v>
      </c>
      <c r="BT49" s="73" t="e">
        <f>+#REF!</f>
        <v>#REF!</v>
      </c>
      <c r="BU49" s="2" t="e">
        <f t="shared" si="2"/>
        <v>#REF!</v>
      </c>
      <c r="BV49" s="94"/>
      <c r="BX49" s="72" t="e">
        <f>AVERAGE($BH$38:BH49)</f>
        <v>#REF!</v>
      </c>
      <c r="BY49" s="118"/>
      <c r="BZ49" s="72"/>
      <c r="CA49" s="72" t="e">
        <f t="shared" si="15"/>
        <v>#REF!</v>
      </c>
    </row>
    <row r="50" spans="2:79">
      <c r="B50" s="70" t="s">
        <v>7</v>
      </c>
      <c r="C50" s="71">
        <v>39</v>
      </c>
      <c r="D50" s="72">
        <v>27.579683969008176</v>
      </c>
      <c r="E50" s="73">
        <v>9399.8880550343965</v>
      </c>
      <c r="F50" s="2">
        <v>259245.9419019036</v>
      </c>
      <c r="G50" s="2"/>
      <c r="H50" s="74">
        <v>20.513898636320373</v>
      </c>
      <c r="I50" s="73">
        <v>8400.3816968938918</v>
      </c>
      <c r="J50" s="2">
        <v>172324.57863648224</v>
      </c>
      <c r="K50" s="2"/>
      <c r="L50" s="75">
        <v>21.603656228532326</v>
      </c>
      <c r="M50" s="73">
        <v>8199.9002352660882</v>
      </c>
      <c r="N50" s="2">
        <v>177147.82579094992</v>
      </c>
      <c r="O50" s="76"/>
      <c r="P50" s="72">
        <v>21.319169000000002</v>
      </c>
      <c r="Q50" s="73">
        <v>11899.758547008549</v>
      </c>
      <c r="R50" s="2">
        <v>253692.96352286972</v>
      </c>
      <c r="S50" s="2"/>
      <c r="T50" s="75">
        <v>21.351189999999999</v>
      </c>
      <c r="U50" s="73">
        <v>11099.527591649541</v>
      </c>
      <c r="V50" s="2">
        <v>236988.12251955175</v>
      </c>
      <c r="W50" s="76"/>
      <c r="X50" s="75">
        <v>24.319389999999999</v>
      </c>
      <c r="Y50" s="73">
        <v>12199.506149676879</v>
      </c>
      <c r="Z50" s="2">
        <v>296684.5478613904</v>
      </c>
      <c r="AA50" s="76"/>
      <c r="AB50" s="75">
        <v>27.23141</v>
      </c>
      <c r="AC50" s="73">
        <v>12599.768039548524</v>
      </c>
      <c r="AD50" s="2">
        <v>343109.44938984211</v>
      </c>
      <c r="AE50" s="94"/>
      <c r="AF50" s="25">
        <v>22.452999999999999</v>
      </c>
      <c r="AG50" s="26">
        <v>22800.262187676821</v>
      </c>
      <c r="AH50" s="27">
        <v>510953.87562583754</v>
      </c>
      <c r="AI50" s="94"/>
      <c r="AJ50" s="75">
        <v>25.28</v>
      </c>
      <c r="AK50" s="73">
        <v>14699.748027040709</v>
      </c>
      <c r="AL50" s="2">
        <v>371609.63012358913</v>
      </c>
      <c r="AM50" s="94"/>
      <c r="AN50" s="75">
        <v>26.43</v>
      </c>
      <c r="AO50" s="73">
        <v>18199.660025611243</v>
      </c>
      <c r="AP50" s="2">
        <v>481017.01447690517</v>
      </c>
      <c r="AQ50" s="94"/>
      <c r="AR50" s="75">
        <v>36.69</v>
      </c>
      <c r="AS50" s="73">
        <v>20400.238809970517</v>
      </c>
      <c r="AT50" s="2">
        <v>748484.76193781826</v>
      </c>
      <c r="AU50" s="94"/>
      <c r="AV50" s="75" t="e">
        <f>#REF!</f>
        <v>#REF!</v>
      </c>
      <c r="AW50" s="73" t="e">
        <f>#REF!</f>
        <v>#REF!</v>
      </c>
      <c r="AX50" s="2" t="e">
        <f t="shared" si="4"/>
        <v>#REF!</v>
      </c>
      <c r="AY50" s="94"/>
      <c r="AZ50" s="75" t="e">
        <f>#REF!</f>
        <v>#REF!</v>
      </c>
      <c r="BA50" s="73" t="e">
        <f>#REF!</f>
        <v>#REF!</v>
      </c>
      <c r="BB50" s="2" t="e">
        <f t="shared" si="5"/>
        <v>#REF!</v>
      </c>
      <c r="BC50" s="94"/>
      <c r="BD50" s="75" t="e">
        <f>+#REF!</f>
        <v>#REF!</v>
      </c>
      <c r="BE50" s="73" t="e">
        <f>+#REF!</f>
        <v>#REF!</v>
      </c>
      <c r="BF50" s="2" t="e">
        <f t="shared" si="6"/>
        <v>#REF!</v>
      </c>
      <c r="BG50" s="94"/>
      <c r="BH50" s="75" t="e">
        <f>+#REF!</f>
        <v>#REF!</v>
      </c>
      <c r="BI50" s="72" t="e">
        <f>+#REF!</f>
        <v>#REF!</v>
      </c>
      <c r="BJ50" s="73" t="e">
        <f>+#REF!</f>
        <v>#REF!</v>
      </c>
      <c r="BK50" s="2" t="e">
        <f t="shared" si="0"/>
        <v>#REF!</v>
      </c>
      <c r="BL50" s="94"/>
      <c r="BM50" s="129">
        <v>38.21</v>
      </c>
      <c r="BN50" s="152" t="e">
        <f>+#REF!</f>
        <v>#REF!</v>
      </c>
      <c r="BO50" s="128">
        <v>26799.545102593882</v>
      </c>
      <c r="BP50" s="2">
        <f t="shared" si="1"/>
        <v>1024010.6183701123</v>
      </c>
      <c r="BQ50" s="94"/>
      <c r="BR50" s="91" t="e">
        <f>+#REF!</f>
        <v>#REF!</v>
      </c>
      <c r="BS50" s="72" t="e">
        <f>+#REF!</f>
        <v>#REF!</v>
      </c>
      <c r="BT50" s="73" t="e">
        <f>+#REF!</f>
        <v>#REF!</v>
      </c>
      <c r="BU50" s="2" t="e">
        <f t="shared" si="2"/>
        <v>#REF!</v>
      </c>
      <c r="BV50" s="94"/>
      <c r="BX50" s="72" t="e">
        <f>AVERAGE($BH$38:BH50)</f>
        <v>#REF!</v>
      </c>
      <c r="BY50" s="118"/>
      <c r="BZ50" s="72"/>
      <c r="CA50" s="72" t="e">
        <f t="shared" si="15"/>
        <v>#REF!</v>
      </c>
    </row>
    <row r="51" spans="2:79" s="90" customFormat="1">
      <c r="B51" s="79" t="s">
        <v>7</v>
      </c>
      <c r="C51" s="80">
        <v>40</v>
      </c>
      <c r="D51" s="81">
        <v>26.733912506434653</v>
      </c>
      <c r="E51" s="82">
        <v>9299.9237023139467</v>
      </c>
      <c r="F51" s="83">
        <v>248623.34657417887</v>
      </c>
      <c r="G51" s="95"/>
      <c r="H51" s="84">
        <v>19.552576167064167</v>
      </c>
      <c r="I51" s="82">
        <v>8100.3915840257296</v>
      </c>
      <c r="J51" s="83">
        <v>158383.52342970864</v>
      </c>
      <c r="K51" s="83"/>
      <c r="L51" s="85">
        <v>22.148277442455036</v>
      </c>
      <c r="M51" s="82">
        <v>8699.5524583817278</v>
      </c>
      <c r="N51" s="83">
        <v>192680.10147343029</v>
      </c>
      <c r="O51" s="86"/>
      <c r="P51" s="81">
        <v>21.870050000000003</v>
      </c>
      <c r="Q51" s="82">
        <v>9800.2857142857156</v>
      </c>
      <c r="R51" s="88">
        <v>214332.73858571434</v>
      </c>
      <c r="S51" s="83"/>
      <c r="T51" s="85">
        <v>20.597029999999997</v>
      </c>
      <c r="U51" s="82">
        <v>12400.485422436641</v>
      </c>
      <c r="V51" s="83">
        <v>255413.17026049012</v>
      </c>
      <c r="W51" s="86"/>
      <c r="X51" s="85">
        <v>24.791449999999998</v>
      </c>
      <c r="Y51" s="82">
        <v>12199.688138419846</v>
      </c>
      <c r="Z51" s="83">
        <v>302447.95849922864</v>
      </c>
      <c r="AA51" s="86"/>
      <c r="AB51" s="22">
        <v>25.792959999999997</v>
      </c>
      <c r="AC51" s="82">
        <v>12800.305875696118</v>
      </c>
      <c r="AD51" s="83">
        <v>330157.77743959491</v>
      </c>
      <c r="AE51" s="96"/>
      <c r="AF51" s="22">
        <v>24.2</v>
      </c>
      <c r="AG51" s="23">
        <v>23299.800113165966</v>
      </c>
      <c r="AH51" s="28">
        <v>498382.72442062001</v>
      </c>
      <c r="AI51" s="96"/>
      <c r="AJ51" s="85">
        <v>24.65</v>
      </c>
      <c r="AK51" s="82">
        <v>14499.795794990916</v>
      </c>
      <c r="AL51" s="83">
        <v>357419.96634652605</v>
      </c>
      <c r="AM51" s="96"/>
      <c r="AN51" s="85">
        <v>27.57</v>
      </c>
      <c r="AO51" s="82">
        <v>19200.167277167278</v>
      </c>
      <c r="AP51" s="83">
        <v>529348.61183150182</v>
      </c>
      <c r="AQ51" s="96"/>
      <c r="AR51" s="85">
        <v>34.19</v>
      </c>
      <c r="AS51" s="82">
        <v>19699.701420530688</v>
      </c>
      <c r="AT51" s="83">
        <v>673532.79156794422</v>
      </c>
      <c r="AU51" s="96"/>
      <c r="AV51" s="85" t="e">
        <f>#REF!</f>
        <v>#REF!</v>
      </c>
      <c r="AW51" s="82" t="e">
        <f>#REF!</f>
        <v>#REF!</v>
      </c>
      <c r="AX51" s="83" t="e">
        <f t="shared" si="4"/>
        <v>#REF!</v>
      </c>
      <c r="AY51" s="96"/>
      <c r="AZ51" s="85" t="e">
        <f>#REF!</f>
        <v>#REF!</v>
      </c>
      <c r="BA51" s="82" t="e">
        <f>#REF!</f>
        <v>#REF!</v>
      </c>
      <c r="BB51" s="83" t="e">
        <f t="shared" si="5"/>
        <v>#REF!</v>
      </c>
      <c r="BC51" s="96"/>
      <c r="BD51" s="85" t="e">
        <f>+#REF!</f>
        <v>#REF!</v>
      </c>
      <c r="BE51" s="82" t="e">
        <f>+#REF!</f>
        <v>#REF!</v>
      </c>
      <c r="BF51" s="83" t="e">
        <f t="shared" si="6"/>
        <v>#REF!</v>
      </c>
      <c r="BG51" s="96"/>
      <c r="BH51" s="85" t="e">
        <f>+#REF!</f>
        <v>#REF!</v>
      </c>
      <c r="BI51" s="81" t="e">
        <f>+#REF!</f>
        <v>#REF!</v>
      </c>
      <c r="BJ51" s="82" t="e">
        <f>+#REF!</f>
        <v>#REF!</v>
      </c>
      <c r="BK51" s="83" t="e">
        <f t="shared" si="0"/>
        <v>#REF!</v>
      </c>
      <c r="BL51" s="96"/>
      <c r="BM51" s="131">
        <v>38.700000000000003</v>
      </c>
      <c r="BN51" s="153" t="e">
        <f>+#REF!</f>
        <v>#REF!</v>
      </c>
      <c r="BO51" s="130">
        <v>26499.662497394202</v>
      </c>
      <c r="BP51" s="2">
        <f t="shared" si="1"/>
        <v>1025536.9386491557</v>
      </c>
      <c r="BQ51" s="94"/>
      <c r="BR51" s="138" t="e">
        <f>+#REF!</f>
        <v>#REF!</v>
      </c>
      <c r="BS51" s="81" t="e">
        <f>+#REF!</f>
        <v>#REF!</v>
      </c>
      <c r="BT51" s="82" t="e">
        <f>+#REF!</f>
        <v>#REF!</v>
      </c>
      <c r="BU51" s="83" t="e">
        <f t="shared" si="2"/>
        <v>#REF!</v>
      </c>
      <c r="BV51" s="96"/>
      <c r="BY51" s="124"/>
    </row>
    <row r="52" spans="2:79" s="90" customFormat="1" ht="15.75">
      <c r="B52" s="79" t="s">
        <v>7</v>
      </c>
      <c r="C52" s="80">
        <v>41</v>
      </c>
      <c r="D52" s="81">
        <v>25.397344483080463</v>
      </c>
      <c r="E52" s="82">
        <v>9100.4861371690622</v>
      </c>
      <c r="F52" s="83">
        <v>231128.18138918091</v>
      </c>
      <c r="G52" s="95"/>
      <c r="H52" s="84">
        <v>19.260174852691939</v>
      </c>
      <c r="I52" s="82">
        <v>7600.2439917805777</v>
      </c>
      <c r="J52" s="83">
        <v>146382.02820481529</v>
      </c>
      <c r="K52" s="83"/>
      <c r="L52" s="85">
        <v>21.200502890727169</v>
      </c>
      <c r="M52" s="82">
        <v>8899.5851573900345</v>
      </c>
      <c r="N52" s="83">
        <v>188675.68085552004</v>
      </c>
      <c r="O52" s="86"/>
      <c r="P52" s="81">
        <v>22.329649999999997</v>
      </c>
      <c r="Q52" s="82">
        <v>9500.3873626373625</v>
      </c>
      <c r="R52" s="88">
        <v>212140.32467211536</v>
      </c>
      <c r="S52" s="83"/>
      <c r="T52" s="85">
        <v>20.076630000000002</v>
      </c>
      <c r="U52" s="82">
        <v>10500.139372822299</v>
      </c>
      <c r="V52" s="83">
        <v>210807.41313658538</v>
      </c>
      <c r="W52" s="86"/>
      <c r="X52" s="85">
        <v>25.81765</v>
      </c>
      <c r="Y52" s="82">
        <v>13199.862592691863</v>
      </c>
      <c r="Z52" s="83">
        <v>340789.43246621109</v>
      </c>
      <c r="AA52" s="86"/>
      <c r="AB52" s="22">
        <v>26.800334999999997</v>
      </c>
      <c r="AC52" s="82">
        <v>13400.496262545041</v>
      </c>
      <c r="AD52" s="83">
        <v>359137.78900245501</v>
      </c>
      <c r="AE52" s="96"/>
      <c r="AF52" s="22">
        <v>23.427</v>
      </c>
      <c r="AG52" s="23">
        <v>23700.083266327169</v>
      </c>
      <c r="AH52" s="28">
        <v>488695.71695166623</v>
      </c>
      <c r="AI52" s="96"/>
      <c r="AJ52" s="85">
        <v>25.23</v>
      </c>
      <c r="AK52" s="82">
        <v>14900.04288394532</v>
      </c>
      <c r="AL52" s="83">
        <v>375928.08196194045</v>
      </c>
      <c r="AM52" s="96"/>
      <c r="AN52" s="85">
        <v>26.53</v>
      </c>
      <c r="AO52" s="82">
        <v>18400.315494803301</v>
      </c>
      <c r="AP52" s="83">
        <v>488160.37007713161</v>
      </c>
      <c r="AQ52" s="96"/>
      <c r="AR52" s="85">
        <v>38.18</v>
      </c>
      <c r="AS52" s="82">
        <v>21000.22975669317</v>
      </c>
      <c r="AT52" s="83">
        <v>801788.77211054519</v>
      </c>
      <c r="AU52" s="96"/>
      <c r="AV52" s="85" t="e">
        <f>#REF!</f>
        <v>#REF!</v>
      </c>
      <c r="AW52" s="82" t="e">
        <f>#REF!</f>
        <v>#REF!</v>
      </c>
      <c r="AX52" s="83" t="e">
        <f t="shared" si="4"/>
        <v>#REF!</v>
      </c>
      <c r="AY52" s="96"/>
      <c r="AZ52" s="85" t="e">
        <f>#REF!</f>
        <v>#REF!</v>
      </c>
      <c r="BA52" s="82" t="e">
        <f>#REF!</f>
        <v>#REF!</v>
      </c>
      <c r="BB52" s="83" t="e">
        <f t="shared" si="5"/>
        <v>#REF!</v>
      </c>
      <c r="BC52" s="96"/>
      <c r="BD52" s="85" t="e">
        <f>+#REF!</f>
        <v>#REF!</v>
      </c>
      <c r="BE52" s="82" t="e">
        <f>+#REF!</f>
        <v>#REF!</v>
      </c>
      <c r="BF52" s="83" t="e">
        <f t="shared" si="6"/>
        <v>#REF!</v>
      </c>
      <c r="BG52" s="96"/>
      <c r="BH52" s="85" t="e">
        <f>+#REF!</f>
        <v>#REF!</v>
      </c>
      <c r="BI52" s="81" t="e">
        <f>+#REF!</f>
        <v>#REF!</v>
      </c>
      <c r="BJ52" s="82" t="e">
        <f>+#REF!</f>
        <v>#REF!</v>
      </c>
      <c r="BK52" s="83" t="e">
        <f t="shared" si="0"/>
        <v>#REF!</v>
      </c>
      <c r="BL52" s="96"/>
      <c r="BM52" s="132">
        <v>40.46</v>
      </c>
      <c r="BN52" s="154" t="e">
        <f>+#REF!</f>
        <v>#REF!</v>
      </c>
      <c r="BO52" s="133">
        <v>26300.243366389706</v>
      </c>
      <c r="BP52" s="83">
        <f t="shared" si="1"/>
        <v>1064107.8466041274</v>
      </c>
      <c r="BQ52" s="96"/>
      <c r="BR52" s="132" t="e">
        <f>+#REF!</f>
        <v>#REF!</v>
      </c>
      <c r="BS52" s="154" t="e">
        <f>+#REF!</f>
        <v>#REF!</v>
      </c>
      <c r="BT52" s="133" t="e">
        <f>+#REF!</f>
        <v>#REF!</v>
      </c>
      <c r="BU52" s="83" t="e">
        <f t="shared" si="2"/>
        <v>#REF!</v>
      </c>
      <c r="BV52" s="96"/>
      <c r="BY52" s="124"/>
    </row>
    <row r="53" spans="2:79" s="90" customFormat="1">
      <c r="B53" s="79" t="s">
        <v>7</v>
      </c>
      <c r="C53" s="80">
        <v>42</v>
      </c>
      <c r="D53" s="81">
        <v>24.461654672987159</v>
      </c>
      <c r="E53" s="82">
        <v>9500.136335209505</v>
      </c>
      <c r="F53" s="83">
        <v>232389.0543781927</v>
      </c>
      <c r="G53" s="95"/>
      <c r="H53" s="84">
        <v>18.781397154549577</v>
      </c>
      <c r="I53" s="82">
        <v>8200.0896393579333</v>
      </c>
      <c r="J53" s="83">
        <v>154009.14021968856</v>
      </c>
      <c r="K53" s="83"/>
      <c r="L53" s="85">
        <v>20.633595447379474</v>
      </c>
      <c r="M53" s="82">
        <v>8300.4099288245634</v>
      </c>
      <c r="N53" s="83">
        <v>171267.30051877789</v>
      </c>
      <c r="O53" s="86"/>
      <c r="P53" s="81">
        <v>22.239039999999999</v>
      </c>
      <c r="Q53" s="82">
        <v>10800.242979242979</v>
      </c>
      <c r="R53" s="88">
        <v>240187.03562510377</v>
      </c>
      <c r="S53" s="83"/>
      <c r="T53" s="85">
        <v>19.836269999999995</v>
      </c>
      <c r="U53" s="82">
        <v>10799.580958337056</v>
      </c>
      <c r="V53" s="83">
        <v>214223.40377643253</v>
      </c>
      <c r="W53" s="86"/>
      <c r="X53" s="85">
        <v>25.737447</v>
      </c>
      <c r="Y53" s="82">
        <v>12500.336906995444</v>
      </c>
      <c r="Z53" s="83">
        <v>321726.7586259392</v>
      </c>
      <c r="AA53" s="86"/>
      <c r="AB53" s="22">
        <v>27.926366999999999</v>
      </c>
      <c r="AC53" s="82">
        <v>14000.393162393162</v>
      </c>
      <c r="AD53" s="83">
        <v>390980.11759728205</v>
      </c>
      <c r="AE53" s="96"/>
      <c r="AF53" s="22">
        <v>21.942</v>
      </c>
      <c r="AG53" s="23">
        <v>22799.506298579468</v>
      </c>
      <c r="AH53" s="28">
        <v>444590.37282229966</v>
      </c>
      <c r="AI53" s="96"/>
      <c r="AJ53" s="85">
        <v>25.99</v>
      </c>
      <c r="AK53" s="82">
        <v>14600.398939813575</v>
      </c>
      <c r="AL53" s="83">
        <v>379464.36844575481</v>
      </c>
      <c r="AM53" s="96"/>
      <c r="AN53" s="85">
        <v>25.29</v>
      </c>
      <c r="AO53" s="82">
        <v>18500.424193692485</v>
      </c>
      <c r="AP53" s="83">
        <v>467875.72785848292</v>
      </c>
      <c r="AQ53" s="96"/>
      <c r="AR53" s="85">
        <v>37.200000000000003</v>
      </c>
      <c r="AS53" s="82">
        <v>20400.450757914172</v>
      </c>
      <c r="AT53" s="83">
        <v>758896.76819440722</v>
      </c>
      <c r="AU53" s="96"/>
      <c r="AV53" s="85" t="e">
        <f>#REF!</f>
        <v>#REF!</v>
      </c>
      <c r="AW53" s="82" t="e">
        <f>#REF!</f>
        <v>#REF!</v>
      </c>
      <c r="AX53" s="83" t="e">
        <f t="shared" si="4"/>
        <v>#REF!</v>
      </c>
      <c r="AY53" s="96"/>
      <c r="AZ53" s="85" t="e">
        <f>#REF!</f>
        <v>#REF!</v>
      </c>
      <c r="BA53" s="82" t="e">
        <f>#REF!</f>
        <v>#REF!</v>
      </c>
      <c r="BB53" s="83" t="e">
        <f t="shared" si="5"/>
        <v>#REF!</v>
      </c>
      <c r="BC53" s="96"/>
      <c r="BD53" s="85" t="e">
        <f>+#REF!</f>
        <v>#REF!</v>
      </c>
      <c r="BE53" s="82" t="e">
        <f>+#REF!</f>
        <v>#REF!</v>
      </c>
      <c r="BF53" s="83" t="e">
        <f t="shared" si="6"/>
        <v>#REF!</v>
      </c>
      <c r="BG53" s="96"/>
      <c r="BH53" s="85" t="e">
        <f>+#REF!</f>
        <v>#REF!</v>
      </c>
      <c r="BI53" s="81" t="e">
        <f>+#REF!</f>
        <v>#REF!</v>
      </c>
      <c r="BJ53" s="82" t="e">
        <f>+#REF!</f>
        <v>#REF!</v>
      </c>
      <c r="BK53" s="83" t="e">
        <f t="shared" si="0"/>
        <v>#REF!</v>
      </c>
      <c r="BL53" s="96"/>
      <c r="BM53" s="85">
        <v>39.96</v>
      </c>
      <c r="BN53" s="81" t="e">
        <f>+#REF!</f>
        <v>#REF!</v>
      </c>
      <c r="BO53" s="82">
        <v>26800.124065636261</v>
      </c>
      <c r="BP53" s="83">
        <f t="shared" si="1"/>
        <v>1070932.957662825</v>
      </c>
      <c r="BQ53" s="96"/>
      <c r="BR53" s="85" t="e">
        <f>+#REF!</f>
        <v>#REF!</v>
      </c>
      <c r="BS53" s="81" t="e">
        <f>+#REF!</f>
        <v>#REF!</v>
      </c>
      <c r="BT53" s="82" t="e">
        <f>+#REF!</f>
        <v>#REF!</v>
      </c>
      <c r="BU53" s="83" t="e">
        <f t="shared" si="2"/>
        <v>#REF!</v>
      </c>
      <c r="BV53" s="96"/>
      <c r="BY53" s="124"/>
    </row>
    <row r="54" spans="2:79" s="90" customFormat="1">
      <c r="B54" s="79" t="s">
        <v>7</v>
      </c>
      <c r="C54" s="80">
        <v>43</v>
      </c>
      <c r="D54" s="81">
        <v>24.807837198831461</v>
      </c>
      <c r="E54" s="82">
        <v>9499.643944131747</v>
      </c>
      <c r="F54" s="83">
        <v>235665.62041288556</v>
      </c>
      <c r="G54" s="95"/>
      <c r="H54" s="84">
        <v>17.899768362614342</v>
      </c>
      <c r="I54" s="82">
        <v>8199.9664969177174</v>
      </c>
      <c r="J54" s="83">
        <v>146777.50087602533</v>
      </c>
      <c r="K54" s="83"/>
      <c r="L54" s="85">
        <v>20.852330226039967</v>
      </c>
      <c r="M54" s="82">
        <v>9900.2631406533856</v>
      </c>
      <c r="N54" s="83">
        <v>206443.55633359597</v>
      </c>
      <c r="O54" s="86"/>
      <c r="P54" s="81">
        <v>21.17604</v>
      </c>
      <c r="Q54" s="82">
        <v>13300.389194139192</v>
      </c>
      <c r="R54" s="88">
        <v>281649.5735906593</v>
      </c>
      <c r="S54" s="83"/>
      <c r="T54" s="85">
        <v>19.695679999999999</v>
      </c>
      <c r="U54" s="82">
        <v>11100.090860359152</v>
      </c>
      <c r="V54" s="83">
        <v>218623.83755655854</v>
      </c>
      <c r="W54" s="86"/>
      <c r="X54" s="85">
        <v>25.874986</v>
      </c>
      <c r="Y54" s="82">
        <v>12600.440811221299</v>
      </c>
      <c r="Z54" s="83">
        <v>326036.22958417976</v>
      </c>
      <c r="AA54" s="86"/>
      <c r="AB54" s="22">
        <v>26.613929999999996</v>
      </c>
      <c r="AC54" s="82">
        <v>14499.632508412995</v>
      </c>
      <c r="AD54" s="83">
        <v>385892.2046046278</v>
      </c>
      <c r="AE54" s="96"/>
      <c r="AF54" s="22">
        <v>21.686</v>
      </c>
      <c r="AG54" s="23">
        <v>22699.65326543375</v>
      </c>
      <c r="AH54" s="28">
        <v>412452.69983293128</v>
      </c>
      <c r="AI54" s="96"/>
      <c r="AJ54" s="85">
        <v>25.77</v>
      </c>
      <c r="AK54" s="82">
        <v>16199.863366985317</v>
      </c>
      <c r="AL54" s="83">
        <v>417470.47896721162</v>
      </c>
      <c r="AM54" s="96"/>
      <c r="AN54" s="85">
        <v>23.74</v>
      </c>
      <c r="AO54" s="82">
        <v>18899.553292236218</v>
      </c>
      <c r="AP54" s="83">
        <v>448675.39515768777</v>
      </c>
      <c r="AQ54" s="96"/>
      <c r="AR54" s="85">
        <v>33.590000000000003</v>
      </c>
      <c r="AS54" s="82">
        <v>21399.782661782658</v>
      </c>
      <c r="AT54" s="83">
        <v>718818.69960927952</v>
      </c>
      <c r="AU54" s="96"/>
      <c r="AV54" s="85" t="e">
        <f>#REF!</f>
        <v>#REF!</v>
      </c>
      <c r="AW54" s="82" t="e">
        <f>#REF!</f>
        <v>#REF!</v>
      </c>
      <c r="AX54" s="83" t="e">
        <f t="shared" si="4"/>
        <v>#REF!</v>
      </c>
      <c r="AY54" s="96"/>
      <c r="AZ54" s="85" t="e">
        <f>#REF!</f>
        <v>#REF!</v>
      </c>
      <c r="BA54" s="82" t="e">
        <f>#REF!</f>
        <v>#REF!</v>
      </c>
      <c r="BB54" s="83" t="e">
        <f t="shared" si="5"/>
        <v>#REF!</v>
      </c>
      <c r="BC54" s="96"/>
      <c r="BD54" s="85" t="e">
        <f>+#REF!</f>
        <v>#REF!</v>
      </c>
      <c r="BE54" s="82" t="e">
        <f>+#REF!</f>
        <v>#REF!</v>
      </c>
      <c r="BF54" s="83" t="e">
        <f t="shared" si="6"/>
        <v>#REF!</v>
      </c>
      <c r="BG54" s="96"/>
      <c r="BH54" s="85" t="e">
        <f>+#REF!</f>
        <v>#REF!</v>
      </c>
      <c r="BI54" s="81" t="e">
        <f>+#REF!</f>
        <v>#REF!</v>
      </c>
      <c r="BJ54" s="82" t="e">
        <f>+#REF!</f>
        <v>#REF!</v>
      </c>
      <c r="BK54" s="83" t="e">
        <f t="shared" si="0"/>
        <v>#REF!</v>
      </c>
      <c r="BL54" s="96"/>
      <c r="BM54" s="85">
        <v>39.43</v>
      </c>
      <c r="BN54" s="81" t="e">
        <f>+#REF!</f>
        <v>#REF!</v>
      </c>
      <c r="BO54" s="82">
        <v>27800.045028142595</v>
      </c>
      <c r="BP54" s="83">
        <f t="shared" si="1"/>
        <v>1096155.7754596625</v>
      </c>
      <c r="BQ54" s="96"/>
      <c r="BR54" s="85" t="e">
        <f>+#REF!</f>
        <v>#REF!</v>
      </c>
      <c r="BS54" s="81" t="e">
        <f>+#REF!</f>
        <v>#REF!</v>
      </c>
      <c r="BT54" s="82" t="e">
        <f>+#REF!</f>
        <v>#REF!</v>
      </c>
      <c r="BU54" s="83" t="e">
        <f t="shared" si="2"/>
        <v>#REF!</v>
      </c>
      <c r="BV54" s="96"/>
      <c r="BY54" s="124"/>
    </row>
    <row r="55" spans="2:79" s="90" customFormat="1">
      <c r="B55" s="79" t="s">
        <v>7</v>
      </c>
      <c r="C55" s="80">
        <v>44</v>
      </c>
      <c r="D55" s="81">
        <v>25.104330450963904</v>
      </c>
      <c r="E55" s="82">
        <v>9099.9249530956859</v>
      </c>
      <c r="F55" s="83">
        <v>228447.52310148629</v>
      </c>
      <c r="G55" s="95"/>
      <c r="H55" s="84">
        <v>17.253860862005844</v>
      </c>
      <c r="I55" s="82">
        <v>8599.6642544447423</v>
      </c>
      <c r="J55" s="83">
        <v>148377.41050615482</v>
      </c>
      <c r="K55" s="83"/>
      <c r="L55" s="85">
        <v>21.826020516116927</v>
      </c>
      <c r="M55" s="82">
        <v>8900.350754936122</v>
      </c>
      <c r="N55" s="83">
        <v>194259.23817787258</v>
      </c>
      <c r="O55" s="86"/>
      <c r="P55" s="81">
        <v>19.909070000000003</v>
      </c>
      <c r="Q55" s="82">
        <v>9899.9792429792415</v>
      </c>
      <c r="R55" s="88">
        <v>197099.37974702075</v>
      </c>
      <c r="S55" s="83"/>
      <c r="T55" s="85">
        <v>19.213740000000001</v>
      </c>
      <c r="U55" s="82">
        <v>10500.305071622144</v>
      </c>
      <c r="V55" s="83">
        <v>201750.13156682928</v>
      </c>
      <c r="W55" s="86"/>
      <c r="X55" s="85">
        <v>26.060269999999999</v>
      </c>
      <c r="Y55" s="82">
        <v>13699.687513028974</v>
      </c>
      <c r="Z55" s="83">
        <v>357017.55550516356</v>
      </c>
      <c r="AA55" s="86"/>
      <c r="AB55" s="22">
        <v>24.627400000000002</v>
      </c>
      <c r="AC55" s="82">
        <v>14400.070222460465</v>
      </c>
      <c r="AD55" s="83">
        <v>354636.28939662286</v>
      </c>
      <c r="AE55" s="96"/>
      <c r="AF55" s="22">
        <v>20.901</v>
      </c>
      <c r="AG55" s="23">
        <v>22500.424938205422</v>
      </c>
      <c r="AH55" s="28">
        <v>492309.29764793464</v>
      </c>
      <c r="AI55" s="96"/>
      <c r="AJ55" s="85">
        <v>25.64</v>
      </c>
      <c r="AK55" s="82">
        <v>14900.431251675154</v>
      </c>
      <c r="AL55" s="83">
        <v>382047.05729295098</v>
      </c>
      <c r="AM55" s="96"/>
      <c r="AN55" s="85">
        <v>27.15</v>
      </c>
      <c r="AO55" s="82">
        <v>19500.430149796</v>
      </c>
      <c r="AP55" s="83">
        <v>529436.67856696143</v>
      </c>
      <c r="AQ55" s="96"/>
      <c r="AR55" s="85">
        <v>36.08</v>
      </c>
      <c r="AS55" s="82">
        <v>20600.486077608031</v>
      </c>
      <c r="AT55" s="83">
        <v>743265.53768009774</v>
      </c>
      <c r="AU55" s="96"/>
      <c r="AV55" s="85" t="e">
        <f>#REF!</f>
        <v>#REF!</v>
      </c>
      <c r="AW55" s="82" t="e">
        <f>#REF!</f>
        <v>#REF!</v>
      </c>
      <c r="AX55" s="83" t="e">
        <f t="shared" si="4"/>
        <v>#REF!</v>
      </c>
      <c r="AY55" s="96"/>
      <c r="AZ55" s="85" t="e">
        <f>#REF!</f>
        <v>#REF!</v>
      </c>
      <c r="BA55" s="82" t="e">
        <f>#REF!</f>
        <v>#REF!</v>
      </c>
      <c r="BB55" s="83" t="e">
        <f t="shared" si="5"/>
        <v>#REF!</v>
      </c>
      <c r="BC55" s="96"/>
      <c r="BD55" s="85" t="e">
        <f>+#REF!</f>
        <v>#REF!</v>
      </c>
      <c r="BE55" s="82" t="e">
        <f>+#REF!</f>
        <v>#REF!</v>
      </c>
      <c r="BF55" s="83" t="e">
        <f t="shared" si="6"/>
        <v>#REF!</v>
      </c>
      <c r="BG55" s="96"/>
      <c r="BH55" s="85" t="e">
        <f>+#REF!</f>
        <v>#REF!</v>
      </c>
      <c r="BI55" s="81" t="e">
        <f>+#REF!</f>
        <v>#REF!</v>
      </c>
      <c r="BJ55" s="82" t="e">
        <f>+#REF!</f>
        <v>#REF!</v>
      </c>
      <c r="BK55" s="83" t="e">
        <f t="shared" si="0"/>
        <v>#REF!</v>
      </c>
      <c r="BL55" s="96"/>
      <c r="BM55" s="85">
        <v>40.86</v>
      </c>
      <c r="BN55" s="81" t="e">
        <f>+#REF!</f>
        <v>#REF!</v>
      </c>
      <c r="BO55" s="82">
        <v>27500.209803746384</v>
      </c>
      <c r="BP55" s="83">
        <f t="shared" si="1"/>
        <v>1123658.5725810772</v>
      </c>
      <c r="BQ55" s="96"/>
      <c r="BR55" s="85" t="e">
        <f>+#REF!</f>
        <v>#REF!</v>
      </c>
      <c r="BS55" s="81" t="e">
        <f>+#REF!</f>
        <v>#REF!</v>
      </c>
      <c r="BT55" s="82" t="e">
        <f>+#REF!</f>
        <v>#REF!</v>
      </c>
      <c r="BU55" s="83" t="e">
        <f t="shared" si="2"/>
        <v>#REF!</v>
      </c>
      <c r="BV55" s="96"/>
      <c r="BY55" s="124"/>
    </row>
    <row r="56" spans="2:79" s="90" customFormat="1">
      <c r="B56" s="79" t="s">
        <v>7</v>
      </c>
      <c r="C56" s="80">
        <v>45</v>
      </c>
      <c r="D56" s="81">
        <v>24.781077041685137</v>
      </c>
      <c r="E56" s="82">
        <v>9600.0877631853255</v>
      </c>
      <c r="F56" s="83">
        <v>237900.51446643428</v>
      </c>
      <c r="G56" s="95"/>
      <c r="H56" s="84">
        <v>17.089895361834781</v>
      </c>
      <c r="I56" s="82">
        <v>8399.6992465529038</v>
      </c>
      <c r="J56" s="83">
        <v>143549.98119447156</v>
      </c>
      <c r="K56" s="83"/>
      <c r="L56" s="85">
        <v>20.461141898031574</v>
      </c>
      <c r="M56" s="82">
        <v>9499.8354328598234</v>
      </c>
      <c r="N56" s="83">
        <v>194377.48079969306</v>
      </c>
      <c r="O56" s="86"/>
      <c r="P56" s="81">
        <v>19.212415</v>
      </c>
      <c r="Q56" s="82">
        <v>12500.348595848596</v>
      </c>
      <c r="R56" s="88">
        <v>240161.8848681105</v>
      </c>
      <c r="S56" s="83"/>
      <c r="T56" s="85">
        <v>18.270189999999999</v>
      </c>
      <c r="U56" s="82">
        <v>12300.487596414423</v>
      </c>
      <c r="V56" s="83">
        <v>224732.24547913481</v>
      </c>
      <c r="W56" s="86"/>
      <c r="X56" s="85">
        <v>25.134475999999999</v>
      </c>
      <c r="Y56" s="82">
        <v>12900.149527978794</v>
      </c>
      <c r="Z56" s="83">
        <v>324238.49870739435</v>
      </c>
      <c r="AA56" s="86"/>
      <c r="AB56" s="22">
        <v>24.132627000000003</v>
      </c>
      <c r="AC56" s="82">
        <v>14499.705053753836</v>
      </c>
      <c r="AD56" s="83">
        <v>349915.97367225634</v>
      </c>
      <c r="AE56" s="96"/>
      <c r="AF56" s="22">
        <v>21.512</v>
      </c>
      <c r="AG56" s="23">
        <v>23299.807647636913</v>
      </c>
      <c r="AH56" s="28">
        <v>534963.58358974359</v>
      </c>
      <c r="AI56" s="96"/>
      <c r="AJ56" s="85">
        <v>24.22</v>
      </c>
      <c r="AK56" s="82">
        <v>16400.469787664908</v>
      </c>
      <c r="AL56" s="83">
        <v>397219.37825724407</v>
      </c>
      <c r="AM56" s="96"/>
      <c r="AN56" s="85">
        <v>27.12</v>
      </c>
      <c r="AO56" s="82">
        <v>18900.355847404626</v>
      </c>
      <c r="AP56" s="83">
        <v>512577.65058161347</v>
      </c>
      <c r="AQ56" s="96"/>
      <c r="AR56" s="85">
        <v>33.53</v>
      </c>
      <c r="AS56" s="82">
        <v>21200.12912832425</v>
      </c>
      <c r="AT56" s="83">
        <v>710840.32967271213</v>
      </c>
      <c r="AU56" s="96"/>
      <c r="AV56" s="85" t="e">
        <f>#REF!</f>
        <v>#REF!</v>
      </c>
      <c r="AW56" s="82" t="e">
        <f>#REF!</f>
        <v>#REF!</v>
      </c>
      <c r="AX56" s="83" t="e">
        <f t="shared" si="4"/>
        <v>#REF!</v>
      </c>
      <c r="AY56" s="96"/>
      <c r="AZ56" s="85" t="e">
        <f>#REF!</f>
        <v>#REF!</v>
      </c>
      <c r="BA56" s="82" t="e">
        <f>#REF!</f>
        <v>#REF!</v>
      </c>
      <c r="BB56" s="83" t="e">
        <f t="shared" si="5"/>
        <v>#REF!</v>
      </c>
      <c r="BC56" s="96"/>
      <c r="BD56" s="85" t="e">
        <f>+#REF!</f>
        <v>#REF!</v>
      </c>
      <c r="BE56" s="82" t="e">
        <f>+#REF!</f>
        <v>#REF!</v>
      </c>
      <c r="BF56" s="83" t="e">
        <f t="shared" si="6"/>
        <v>#REF!</v>
      </c>
      <c r="BG56" s="96"/>
      <c r="BH56" s="85" t="e">
        <f>+#REF!</f>
        <v>#REF!</v>
      </c>
      <c r="BI56" s="81" t="e">
        <f>+#REF!</f>
        <v>#REF!</v>
      </c>
      <c r="BJ56" s="82" t="e">
        <f>+#REF!</f>
        <v>#REF!</v>
      </c>
      <c r="BK56" s="83" t="e">
        <f t="shared" si="0"/>
        <v>#REF!</v>
      </c>
      <c r="BL56" s="96"/>
      <c r="BM56" s="85">
        <v>41.27</v>
      </c>
      <c r="BN56" s="81" t="e">
        <f>+#REF!</f>
        <v>#REF!</v>
      </c>
      <c r="BO56" s="82">
        <v>25599.764287203314</v>
      </c>
      <c r="BP56" s="83">
        <f t="shared" si="1"/>
        <v>1056502.2721328808</v>
      </c>
      <c r="BQ56" s="96"/>
      <c r="BR56" s="85" t="e">
        <f>+#REF!</f>
        <v>#REF!</v>
      </c>
      <c r="BS56" s="81" t="e">
        <f>+#REF!</f>
        <v>#REF!</v>
      </c>
      <c r="BT56" s="82" t="e">
        <f>+#REF!</f>
        <v>#REF!</v>
      </c>
      <c r="BU56" s="83" t="e">
        <f t="shared" si="2"/>
        <v>#REF!</v>
      </c>
      <c r="BV56" s="96"/>
      <c r="BY56" s="124"/>
    </row>
    <row r="57" spans="2:79" s="90" customFormat="1">
      <c r="B57" s="79" t="s">
        <v>7</v>
      </c>
      <c r="C57" s="80">
        <v>46</v>
      </c>
      <c r="D57" s="81">
        <v>24.39996210428146</v>
      </c>
      <c r="E57" s="82">
        <v>10200.10840108401</v>
      </c>
      <c r="F57" s="83">
        <v>248882.2584460128</v>
      </c>
      <c r="G57" s="95"/>
      <c r="H57" s="84">
        <v>16.665915593203639</v>
      </c>
      <c r="I57" s="82">
        <v>9099.7659251317764</v>
      </c>
      <c r="J57" s="83">
        <v>151655.93082615681</v>
      </c>
      <c r="K57" s="83"/>
      <c r="L57" s="85">
        <v>19.238677887114886</v>
      </c>
      <c r="M57" s="82">
        <v>9200.3672831233816</v>
      </c>
      <c r="N57" s="83">
        <v>177002.90260316106</v>
      </c>
      <c r="O57" s="86"/>
      <c r="P57" s="81">
        <v>19.028449999999999</v>
      </c>
      <c r="Q57" s="82">
        <v>11700.435286935288</v>
      </c>
      <c r="R57" s="88">
        <v>222641.14783568378</v>
      </c>
      <c r="S57" s="83"/>
      <c r="T57" s="85">
        <v>18.391994</v>
      </c>
      <c r="U57" s="82">
        <v>11699.586795318504</v>
      </c>
      <c r="V57" s="83">
        <v>215178.73014197717</v>
      </c>
      <c r="W57" s="86"/>
      <c r="X57" s="85">
        <v>24.162979</v>
      </c>
      <c r="Y57" s="82">
        <v>13800.275231543525</v>
      </c>
      <c r="Z57" s="83">
        <v>333455.76061400631</v>
      </c>
      <c r="AA57" s="86"/>
      <c r="AB57" s="22">
        <v>24.471637999999995</v>
      </c>
      <c r="AC57" s="82">
        <v>15699.899490753145</v>
      </c>
      <c r="AD57" s="83">
        <v>384202.25697409525</v>
      </c>
      <c r="AE57" s="96"/>
      <c r="AF57" s="22">
        <v>22.963000000000001</v>
      </c>
      <c r="AG57" s="23">
        <v>24700.211769260553</v>
      </c>
      <c r="AH57" s="28">
        <v>530066.54456833145</v>
      </c>
      <c r="AI57" s="96"/>
      <c r="AJ57" s="85">
        <v>23.59</v>
      </c>
      <c r="AK57" s="82">
        <v>17400.351707912683</v>
      </c>
      <c r="AL57" s="83">
        <v>410474.29678966018</v>
      </c>
      <c r="AM57" s="96"/>
      <c r="AN57" s="85">
        <v>27.63</v>
      </c>
      <c r="AO57" s="82">
        <v>19300.27591649543</v>
      </c>
      <c r="AP57" s="83">
        <v>533266.62357276864</v>
      </c>
      <c r="AQ57" s="96"/>
      <c r="AR57" s="85">
        <v>35.36</v>
      </c>
      <c r="AS57" s="82">
        <v>21399.622353256502</v>
      </c>
      <c r="AT57" s="83">
        <v>756690.64641114988</v>
      </c>
      <c r="AU57" s="96"/>
      <c r="AV57" s="85" t="e">
        <f>#REF!</f>
        <v>#REF!</v>
      </c>
      <c r="AW57" s="82" t="e">
        <f>#REF!</f>
        <v>#REF!</v>
      </c>
      <c r="AX57" s="83" t="e">
        <f t="shared" si="4"/>
        <v>#REF!</v>
      </c>
      <c r="AY57" s="96"/>
      <c r="AZ57" s="85" t="e">
        <f>#REF!</f>
        <v>#REF!</v>
      </c>
      <c r="BA57" s="82" t="e">
        <f>#REF!</f>
        <v>#REF!</v>
      </c>
      <c r="BB57" s="83" t="e">
        <f t="shared" si="5"/>
        <v>#REF!</v>
      </c>
      <c r="BC57" s="96"/>
      <c r="BD57" s="85" t="e">
        <f>+#REF!</f>
        <v>#REF!</v>
      </c>
      <c r="BE57" s="82" t="e">
        <f>+#REF!</f>
        <v>#REF!</v>
      </c>
      <c r="BF57" s="83" t="e">
        <f t="shared" si="6"/>
        <v>#REF!</v>
      </c>
      <c r="BG57" s="96"/>
      <c r="BH57" s="85" t="e">
        <f>+#REF!</f>
        <v>#REF!</v>
      </c>
      <c r="BI57" s="81" t="e">
        <f>+#REF!</f>
        <v>#REF!</v>
      </c>
      <c r="BJ57" s="82" t="e">
        <f>+#REF!</f>
        <v>#REF!</v>
      </c>
      <c r="BK57" s="83" t="e">
        <f t="shared" si="0"/>
        <v>#REF!</v>
      </c>
      <c r="BL57" s="96"/>
      <c r="BM57" s="85">
        <v>40.229999999999997</v>
      </c>
      <c r="BN57" s="81" t="e">
        <f>+#REF!</f>
        <v>#REF!</v>
      </c>
      <c r="BO57" s="82">
        <v>26399.720271598319</v>
      </c>
      <c r="BP57" s="83">
        <f t="shared" si="1"/>
        <v>1062060.7465264003</v>
      </c>
      <c r="BQ57" s="96"/>
      <c r="BR57" s="85" t="e">
        <f>+#REF!</f>
        <v>#REF!</v>
      </c>
      <c r="BS57" s="81" t="e">
        <f>+#REF!</f>
        <v>#REF!</v>
      </c>
      <c r="BT57" s="82" t="e">
        <f>+#REF!</f>
        <v>#REF!</v>
      </c>
      <c r="BU57" s="83" t="e">
        <f>+BT57*BR57</f>
        <v>#REF!</v>
      </c>
      <c r="BV57" s="96"/>
      <c r="BY57" s="124"/>
    </row>
    <row r="58" spans="2:79" s="90" customFormat="1">
      <c r="B58" s="79" t="s">
        <v>7</v>
      </c>
      <c r="C58" s="80">
        <v>47</v>
      </c>
      <c r="D58" s="81">
        <v>23.566396199566935</v>
      </c>
      <c r="E58" s="82">
        <v>10699.975192828852</v>
      </c>
      <c r="F58" s="83">
        <v>252159.85471974232</v>
      </c>
      <c r="G58" s="95"/>
      <c r="H58" s="84">
        <v>16.393401323947366</v>
      </c>
      <c r="I58" s="82">
        <v>9399.7879627147922</v>
      </c>
      <c r="J58" s="83">
        <v>154094.49643279318</v>
      </c>
      <c r="K58" s="83"/>
      <c r="L58" s="85">
        <v>19.387700843060546</v>
      </c>
      <c r="M58" s="82">
        <v>9300.0520563447408</v>
      </c>
      <c r="N58" s="83">
        <v>180306.62709330191</v>
      </c>
      <c r="O58" s="86"/>
      <c r="P58" s="81">
        <v>19.520220000000002</v>
      </c>
      <c r="Q58" s="82">
        <v>10699.636446886447</v>
      </c>
      <c r="R58" s="88">
        <v>208859.25736324178</v>
      </c>
      <c r="S58" s="83"/>
      <c r="T58" s="85">
        <v>18.69745</v>
      </c>
      <c r="U58" s="82">
        <v>11800.092944995386</v>
      </c>
      <c r="V58" s="83">
        <v>220631.64783440396</v>
      </c>
      <c r="W58" s="86"/>
      <c r="X58" s="85">
        <v>25.346360000000001</v>
      </c>
      <c r="Y58" s="82">
        <v>14300.023199023199</v>
      </c>
      <c r="Z58" s="83">
        <v>362453.53601079364</v>
      </c>
      <c r="AA58" s="86"/>
      <c r="AB58" s="22">
        <v>26.996403999999995</v>
      </c>
      <c r="AC58" s="82">
        <v>16700.198308466599</v>
      </c>
      <c r="AD58" s="83">
        <v>450845.30041548086</v>
      </c>
      <c r="AE58" s="96"/>
      <c r="AF58" s="22">
        <v>24.821000000000002</v>
      </c>
      <c r="AG58" s="23">
        <v>26499.662169808515</v>
      </c>
      <c r="AH58" s="28">
        <v>654011.66235087416</v>
      </c>
      <c r="AI58" s="96"/>
      <c r="AJ58" s="85">
        <v>23.96</v>
      </c>
      <c r="AK58" s="82">
        <v>17100.058578278087</v>
      </c>
      <c r="AL58" s="83">
        <v>409717.40353554301</v>
      </c>
      <c r="AM58" s="96"/>
      <c r="AN58" s="85">
        <v>27.59</v>
      </c>
      <c r="AO58" s="82">
        <v>21400.030554811045</v>
      </c>
      <c r="AP58" s="83">
        <v>590426.84300723672</v>
      </c>
      <c r="AQ58" s="96"/>
      <c r="AR58" s="85">
        <v>34</v>
      </c>
      <c r="AS58" s="82">
        <v>22199.783733881297</v>
      </c>
      <c r="AT58" s="83">
        <v>754792.64695196413</v>
      </c>
      <c r="AU58" s="96"/>
      <c r="AV58" s="85" t="e">
        <f>#REF!</f>
        <v>#REF!</v>
      </c>
      <c r="AW58" s="82" t="e">
        <f>#REF!</f>
        <v>#REF!</v>
      </c>
      <c r="AX58" s="83" t="e">
        <f t="shared" si="4"/>
        <v>#REF!</v>
      </c>
      <c r="AY58" s="96"/>
      <c r="AZ58" s="85" t="e">
        <f>#REF!</f>
        <v>#REF!</v>
      </c>
      <c r="BA58" s="82" t="e">
        <f>#REF!</f>
        <v>#REF!</v>
      </c>
      <c r="BB58" s="83" t="e">
        <f t="shared" si="5"/>
        <v>#REF!</v>
      </c>
      <c r="BC58" s="96"/>
      <c r="BD58" s="85" t="e">
        <f>+#REF!</f>
        <v>#REF!</v>
      </c>
      <c r="BE58" s="82" t="e">
        <f>+#REF!</f>
        <v>#REF!</v>
      </c>
      <c r="BF58" s="83" t="e">
        <f t="shared" si="6"/>
        <v>#REF!</v>
      </c>
      <c r="BG58" s="96"/>
      <c r="BH58" s="85" t="e">
        <f>+#REF!</f>
        <v>#REF!</v>
      </c>
      <c r="BI58" s="81" t="e">
        <f>+#REF!</f>
        <v>#REF!</v>
      </c>
      <c r="BJ58" s="82" t="e">
        <f>+#REF!</f>
        <v>#REF!</v>
      </c>
      <c r="BK58" s="83" t="e">
        <f t="shared" si="0"/>
        <v>#REF!</v>
      </c>
      <c r="BL58" s="96"/>
      <c r="BM58" s="85">
        <v>42.58</v>
      </c>
      <c r="BN58" s="81" t="e">
        <f>+#REF!</f>
        <v>#REF!</v>
      </c>
      <c r="BO58" s="82">
        <v>26199.892134965303</v>
      </c>
      <c r="BP58" s="83">
        <f t="shared" si="1"/>
        <v>1115591.4071068226</v>
      </c>
      <c r="BQ58" s="96"/>
      <c r="BR58" s="85"/>
      <c r="BS58" s="81"/>
      <c r="BT58" s="82"/>
      <c r="BU58" s="83"/>
      <c r="BV58" s="96"/>
      <c r="BY58" s="124"/>
    </row>
    <row r="59" spans="2:79" s="90" customFormat="1">
      <c r="B59" s="79" t="s">
        <v>7</v>
      </c>
      <c r="C59" s="80">
        <v>48</v>
      </c>
      <c r="D59" s="81">
        <v>23.252113209196533</v>
      </c>
      <c r="E59" s="82">
        <v>9200.3573066499885</v>
      </c>
      <c r="F59" s="83">
        <v>213927.74965928405</v>
      </c>
      <c r="G59" s="95"/>
      <c r="H59" s="84">
        <v>16.19768982482621</v>
      </c>
      <c r="I59" s="82">
        <v>9700.4187438577665</v>
      </c>
      <c r="J59" s="83">
        <v>157124.37398393839</v>
      </c>
      <c r="K59" s="83"/>
      <c r="L59" s="85">
        <v>19.553997849298479</v>
      </c>
      <c r="M59" s="82">
        <v>10799.829923464069</v>
      </c>
      <c r="N59" s="83">
        <v>211179.85109620576</v>
      </c>
      <c r="O59" s="86"/>
      <c r="P59" s="81">
        <v>20.14019</v>
      </c>
      <c r="Q59" s="82">
        <v>12599.521367521367</v>
      </c>
      <c r="R59" s="88">
        <v>253756.75425094017</v>
      </c>
      <c r="S59" s="83"/>
      <c r="T59" s="85">
        <v>19.14386</v>
      </c>
      <c r="U59" s="82">
        <v>12199.73274963519</v>
      </c>
      <c r="V59" s="83">
        <v>233549.97579643113</v>
      </c>
      <c r="W59" s="86"/>
      <c r="X59" s="85">
        <v>26.929770000000001</v>
      </c>
      <c r="Y59" s="82">
        <v>15700.00702820215</v>
      </c>
      <c r="Z59" s="83">
        <v>422797.57826786744</v>
      </c>
      <c r="AA59" s="86"/>
      <c r="AB59" s="22">
        <v>27.119451999999995</v>
      </c>
      <c r="AC59" s="82">
        <v>16699.958247714345</v>
      </c>
      <c r="AD59" s="83">
        <v>452893.71610089322</v>
      </c>
      <c r="AE59" s="96"/>
      <c r="AF59" s="22">
        <v>24.06</v>
      </c>
      <c r="AG59" s="23">
        <v>26000.33503082284</v>
      </c>
      <c r="AH59" s="28">
        <v>641428.26521039952</v>
      </c>
      <c r="AI59" s="96"/>
      <c r="AJ59" s="85">
        <v>27.81</v>
      </c>
      <c r="AK59" s="82">
        <v>19700.13493552518</v>
      </c>
      <c r="AL59" s="83">
        <v>547860.75255695521</v>
      </c>
      <c r="AM59" s="96"/>
      <c r="AN59" s="85">
        <v>28.5</v>
      </c>
      <c r="AO59" s="82">
        <v>22099.923940558088</v>
      </c>
      <c r="AP59" s="83">
        <v>629847.83230590553</v>
      </c>
      <c r="AQ59" s="96"/>
      <c r="AR59" s="85">
        <v>37.78</v>
      </c>
      <c r="AS59" s="82">
        <v>23499.982786860837</v>
      </c>
      <c r="AT59" s="83">
        <v>887829.34968760249</v>
      </c>
      <c r="AU59" s="96"/>
      <c r="AV59" s="85" t="e">
        <f>#REF!</f>
        <v>#REF!</v>
      </c>
      <c r="AW59" s="82" t="e">
        <f>#REF!</f>
        <v>#REF!</v>
      </c>
      <c r="AX59" s="83" t="e">
        <f t="shared" si="4"/>
        <v>#REF!</v>
      </c>
      <c r="AY59" s="96"/>
      <c r="AZ59" s="85" t="e">
        <f>#REF!</f>
        <v>#REF!</v>
      </c>
      <c r="BA59" s="82" t="e">
        <f>#REF!</f>
        <v>#REF!</v>
      </c>
      <c r="BB59" s="83" t="e">
        <f t="shared" si="5"/>
        <v>#REF!</v>
      </c>
      <c r="BC59" s="96"/>
      <c r="BD59" s="85" t="e">
        <f>+#REF!</f>
        <v>#REF!</v>
      </c>
      <c r="BE59" s="82" t="e">
        <f>+#REF!</f>
        <v>#REF!</v>
      </c>
      <c r="BF59" s="83" t="e">
        <f t="shared" si="6"/>
        <v>#REF!</v>
      </c>
      <c r="BG59" s="96"/>
      <c r="BH59" s="85" t="e">
        <f>+#REF!</f>
        <v>#REF!</v>
      </c>
      <c r="BI59" s="81" t="e">
        <f>+#REF!</f>
        <v>#REF!</v>
      </c>
      <c r="BJ59" s="82" t="e">
        <f>+#REF!</f>
        <v>#REF!</v>
      </c>
      <c r="BK59" s="83" t="e">
        <f t="shared" si="0"/>
        <v>#REF!</v>
      </c>
      <c r="BL59" s="96"/>
      <c r="BM59" s="85">
        <v>48.43</v>
      </c>
      <c r="BN59" s="81" t="e">
        <f>+#REF!</f>
        <v>#REF!</v>
      </c>
      <c r="BO59" s="82">
        <v>27099.916674111792</v>
      </c>
      <c r="BP59" s="83">
        <f t="shared" si="1"/>
        <v>1312448.964527234</v>
      </c>
      <c r="BQ59" s="96"/>
      <c r="BR59" s="85"/>
      <c r="BS59" s="81"/>
      <c r="BT59" s="82"/>
      <c r="BU59" s="83"/>
      <c r="BV59" s="96"/>
      <c r="BY59" s="124"/>
    </row>
    <row r="60" spans="2:79" s="90" customFormat="1">
      <c r="B60" s="79" t="s">
        <v>7</v>
      </c>
      <c r="C60" s="80">
        <v>49</v>
      </c>
      <c r="D60" s="81">
        <v>23.124364378938132</v>
      </c>
      <c r="E60" s="82">
        <v>12400.346883468834</v>
      </c>
      <c r="F60" s="83">
        <v>286750.13975856319</v>
      </c>
      <c r="G60" s="95"/>
      <c r="H60" s="84">
        <v>15.912265412828688</v>
      </c>
      <c r="I60" s="82">
        <v>10799.504749992553</v>
      </c>
      <c r="J60" s="83">
        <v>171844.58590898564</v>
      </c>
      <c r="K60" s="83"/>
      <c r="L60" s="85">
        <v>20.704296926380835</v>
      </c>
      <c r="M60" s="82">
        <v>13300.067125286638</v>
      </c>
      <c r="N60" s="83">
        <v>275368.53890273091</v>
      </c>
      <c r="O60" s="86"/>
      <c r="P60" s="81">
        <v>19.921120000000002</v>
      </c>
      <c r="Q60" s="82">
        <v>12699.594322344321</v>
      </c>
      <c r="R60" s="88">
        <v>252990.14244673992</v>
      </c>
      <c r="S60" s="83"/>
      <c r="T60" s="85">
        <v>19.888590000000001</v>
      </c>
      <c r="U60" s="82">
        <v>13599.675809285565</v>
      </c>
      <c r="V60" s="83">
        <v>270478.37630379881</v>
      </c>
      <c r="W60" s="86"/>
      <c r="X60" s="85">
        <v>29.177044000000002</v>
      </c>
      <c r="Y60" s="82">
        <v>17399.705113314871</v>
      </c>
      <c r="Z60" s="83">
        <v>507671.96167821303</v>
      </c>
      <c r="AA60" s="86"/>
      <c r="AB60" s="22">
        <v>25.852219999999999</v>
      </c>
      <c r="AC60" s="82">
        <v>17999.755025462342</v>
      </c>
      <c r="AD60" s="83">
        <v>465333.62686435803</v>
      </c>
      <c r="AE60" s="96"/>
      <c r="AF60" s="22">
        <v>23.73</v>
      </c>
      <c r="AG60" s="23">
        <v>28199.628964531399</v>
      </c>
      <c r="AH60" s="28">
        <v>642951.54039131594</v>
      </c>
      <c r="AI60" s="96"/>
      <c r="AJ60" s="85">
        <v>25.51</v>
      </c>
      <c r="AK60" s="82">
        <v>19699.725929896664</v>
      </c>
      <c r="AL60" s="83">
        <v>502540.00847166392</v>
      </c>
      <c r="AM60" s="96"/>
      <c r="AN60" s="85">
        <v>27.37</v>
      </c>
      <c r="AO60" s="82">
        <v>22300.430626284287</v>
      </c>
      <c r="AP60" s="83">
        <v>610362.78624140099</v>
      </c>
      <c r="AQ60" s="96"/>
      <c r="AR60" s="85">
        <v>43.57</v>
      </c>
      <c r="AS60" s="82">
        <v>25000.481342505729</v>
      </c>
      <c r="AT60" s="83">
        <v>1089270.9720929747</v>
      </c>
      <c r="AU60" s="96"/>
      <c r="AV60" s="85" t="e">
        <f>#REF!</f>
        <v>#REF!</v>
      </c>
      <c r="AW60" s="82" t="e">
        <f>#REF!</f>
        <v>#REF!</v>
      </c>
      <c r="AX60" s="83" t="e">
        <f t="shared" si="4"/>
        <v>#REF!</v>
      </c>
      <c r="AY60" s="96"/>
      <c r="AZ60" s="85" t="e">
        <f>#REF!</f>
        <v>#REF!</v>
      </c>
      <c r="BA60" s="82" t="e">
        <f>#REF!</f>
        <v>#REF!</v>
      </c>
      <c r="BB60" s="83" t="e">
        <f t="shared" si="5"/>
        <v>#REF!</v>
      </c>
      <c r="BC60" s="96"/>
      <c r="BD60" s="85" t="e">
        <f>+#REF!</f>
        <v>#REF!</v>
      </c>
      <c r="BE60" s="82" t="e">
        <f>+#REF!</f>
        <v>#REF!</v>
      </c>
      <c r="BF60" s="83" t="e">
        <f t="shared" si="6"/>
        <v>#REF!</v>
      </c>
      <c r="BG60" s="96"/>
      <c r="BH60" s="85" t="e">
        <f>+#REF!</f>
        <v>#REF!</v>
      </c>
      <c r="BI60" s="81" t="e">
        <f>+#REF!</f>
        <v>#REF!</v>
      </c>
      <c r="BJ60" s="82" t="e">
        <f>+#REF!</f>
        <v>#REF!</v>
      </c>
      <c r="BK60" s="83" t="e">
        <f t="shared" si="0"/>
        <v>#REF!</v>
      </c>
      <c r="BL60" s="96"/>
      <c r="BM60" s="85">
        <v>50.2</v>
      </c>
      <c r="BN60" s="81" t="e">
        <f>+#REF!</f>
        <v>#REF!</v>
      </c>
      <c r="BO60" s="82">
        <v>27599.601387772123</v>
      </c>
      <c r="BP60" s="83">
        <f t="shared" si="1"/>
        <v>1385499.9896661607</v>
      </c>
      <c r="BQ60" s="96"/>
      <c r="BR60" s="85"/>
      <c r="BS60" s="81"/>
      <c r="BT60" s="82"/>
      <c r="BU60" s="83"/>
      <c r="BV60" s="96"/>
      <c r="BY60" s="124"/>
    </row>
    <row r="61" spans="2:79" s="90" customFormat="1">
      <c r="B61" s="79" t="s">
        <v>7</v>
      </c>
      <c r="C61" s="80">
        <v>50</v>
      </c>
      <c r="D61" s="81">
        <v>24.496238171615381</v>
      </c>
      <c r="E61" s="82">
        <v>13000.482384823848</v>
      </c>
      <c r="F61" s="83">
        <v>318462.91284453531</v>
      </c>
      <c r="G61" s="95"/>
      <c r="H61" s="84">
        <v>16.260205157147585</v>
      </c>
      <c r="I61" s="82">
        <v>14000.266297388249</v>
      </c>
      <c r="J61" s="83">
        <v>227647.20225023193</v>
      </c>
      <c r="K61" s="83"/>
      <c r="L61" s="85">
        <v>21.389161492833722</v>
      </c>
      <c r="M61" s="82">
        <v>14799.641144763094</v>
      </c>
      <c r="N61" s="83">
        <v>316551.91448132438</v>
      </c>
      <c r="O61" s="86"/>
      <c r="P61" s="81">
        <v>19.81578</v>
      </c>
      <c r="Q61" s="82">
        <v>17500.071733821733</v>
      </c>
      <c r="R61" s="88">
        <v>346777.57146163</v>
      </c>
      <c r="S61" s="83"/>
      <c r="T61" s="85">
        <v>20.78884</v>
      </c>
      <c r="U61" s="82">
        <v>15800.064117454362</v>
      </c>
      <c r="V61" s="83">
        <v>328465.00492749992</v>
      </c>
      <c r="W61" s="86"/>
      <c r="X61" s="85">
        <v>27.18308</v>
      </c>
      <c r="Y61" s="82">
        <v>18199.761994103457</v>
      </c>
      <c r="Z61" s="83">
        <v>494725.58626667381</v>
      </c>
      <c r="AA61" s="86"/>
      <c r="AB61" s="22">
        <v>25.14639</v>
      </c>
      <c r="AC61" s="82">
        <v>18199.711873492364</v>
      </c>
      <c r="AD61" s="83">
        <v>457657.05265846965</v>
      </c>
      <c r="AE61" s="96"/>
      <c r="AF61" s="22">
        <v>23.565999999999999</v>
      </c>
      <c r="AG61" s="23">
        <v>31199.772863992373</v>
      </c>
      <c r="AH61" s="28">
        <v>848009.82644331269</v>
      </c>
      <c r="AI61" s="96"/>
      <c r="AJ61" s="85">
        <v>23.87</v>
      </c>
      <c r="AK61" s="82">
        <v>21000.064683284196</v>
      </c>
      <c r="AL61" s="83">
        <v>501271.54398999375</v>
      </c>
      <c r="AM61" s="96"/>
      <c r="AN61" s="85">
        <v>27.78</v>
      </c>
      <c r="AO61" s="82">
        <v>24600.003275856932</v>
      </c>
      <c r="AP61" s="83">
        <v>683388.09100330563</v>
      </c>
      <c r="AQ61" s="96"/>
      <c r="AR61" s="85">
        <v>44.51</v>
      </c>
      <c r="AS61" s="82">
        <v>24699.56204770839</v>
      </c>
      <c r="AT61" s="83">
        <v>1099377.5067435005</v>
      </c>
      <c r="AU61" s="96"/>
      <c r="AV61" s="85" t="e">
        <f>#REF!</f>
        <v>#REF!</v>
      </c>
      <c r="AW61" s="82" t="e">
        <f>#REF!</f>
        <v>#REF!</v>
      </c>
      <c r="AX61" s="83" t="e">
        <f t="shared" si="4"/>
        <v>#REF!</v>
      </c>
      <c r="AY61" s="96"/>
      <c r="AZ61" s="85" t="e">
        <f>#REF!</f>
        <v>#REF!</v>
      </c>
      <c r="BA61" s="82" t="e">
        <f>#REF!</f>
        <v>#REF!</v>
      </c>
      <c r="BB61" s="83" t="e">
        <f t="shared" si="5"/>
        <v>#REF!</v>
      </c>
      <c r="BC61" s="96"/>
      <c r="BD61" s="85" t="e">
        <f>+#REF!</f>
        <v>#REF!</v>
      </c>
      <c r="BE61" s="82" t="e">
        <f>+#REF!</f>
        <v>#REF!</v>
      </c>
      <c r="BF61" s="83" t="e">
        <f t="shared" si="6"/>
        <v>#REF!</v>
      </c>
      <c r="BG61" s="96"/>
      <c r="BH61" s="85" t="e">
        <f>+#REF!</f>
        <v>#REF!</v>
      </c>
      <c r="BI61" s="81" t="e">
        <f>+#REF!</f>
        <v>#REF!</v>
      </c>
      <c r="BJ61" s="82" t="e">
        <f>+#REF!</f>
        <v>#REF!</v>
      </c>
      <c r="BK61" s="83" t="e">
        <f t="shared" si="0"/>
        <v>#REF!</v>
      </c>
      <c r="BL61" s="96"/>
      <c r="BM61" s="85">
        <v>50.06</v>
      </c>
      <c r="BN61" s="81" t="e">
        <f>+#REF!</f>
        <v>#REF!</v>
      </c>
      <c r="BO61" s="82">
        <v>29599.598796867089</v>
      </c>
      <c r="BP61" s="83">
        <f t="shared" si="1"/>
        <v>1481755.9157711666</v>
      </c>
      <c r="BQ61" s="96"/>
      <c r="BR61" s="85"/>
      <c r="BS61" s="81"/>
      <c r="BT61" s="82"/>
      <c r="BU61" s="83"/>
      <c r="BV61" s="96"/>
      <c r="BY61" s="124"/>
    </row>
    <row r="62" spans="2:79" s="90" customFormat="1">
      <c r="B62" s="79" t="s">
        <v>7</v>
      </c>
      <c r="C62" s="80">
        <v>51</v>
      </c>
      <c r="D62" s="81">
        <v>25.225322194541008</v>
      </c>
      <c r="E62" s="82">
        <v>11800.376068376068</v>
      </c>
      <c r="F62" s="83">
        <v>297668.28834153741</v>
      </c>
      <c r="G62" s="95"/>
      <c r="H62" s="84">
        <v>16.367746608284868</v>
      </c>
      <c r="I62" s="82">
        <v>12799.522796986208</v>
      </c>
      <c r="J62" s="83">
        <v>209499.34584803585</v>
      </c>
      <c r="K62" s="83"/>
      <c r="L62" s="85">
        <v>21.217146530979175</v>
      </c>
      <c r="M62" s="82">
        <v>13400.017957652102</v>
      </c>
      <c r="N62" s="83">
        <v>284310.14452525694</v>
      </c>
      <c r="O62" s="86"/>
      <c r="P62" s="81">
        <v>19.425520000000002</v>
      </c>
      <c r="Q62" s="82">
        <v>14300.435286935286</v>
      </c>
      <c r="R62" s="88">
        <v>277793.39167506719</v>
      </c>
      <c r="S62" s="83"/>
      <c r="T62" s="85">
        <v>22.656320000000001</v>
      </c>
      <c r="U62" s="82">
        <v>16999.916674111795</v>
      </c>
      <c r="V62" s="83">
        <v>385155.55214201257</v>
      </c>
      <c r="W62" s="86"/>
      <c r="X62" s="85">
        <v>25.741710000000001</v>
      </c>
      <c r="Y62" s="82">
        <v>14099.77986241401</v>
      </c>
      <c r="Z62" s="83">
        <v>362952.44428210135</v>
      </c>
      <c r="AA62" s="86"/>
      <c r="AB62" s="22">
        <v>25.206995000000003</v>
      </c>
      <c r="AC62" s="82">
        <v>15499.840495547813</v>
      </c>
      <c r="AD62" s="83">
        <v>390704.40187207126</v>
      </c>
      <c r="AE62" s="96"/>
      <c r="AF62" s="22">
        <v>26.253</v>
      </c>
      <c r="AG62" s="23">
        <v>23000.147264659459</v>
      </c>
      <c r="AH62" s="28">
        <v>572243.66394472728</v>
      </c>
      <c r="AI62" s="96"/>
      <c r="AJ62" s="85">
        <v>24.84</v>
      </c>
      <c r="AK62" s="82">
        <v>20500.094702045924</v>
      </c>
      <c r="AL62" s="88">
        <v>509222.35239882075</v>
      </c>
      <c r="AM62" s="96"/>
      <c r="AN62" s="85">
        <v>28.6</v>
      </c>
      <c r="AO62" s="82">
        <v>25799.597963012595</v>
      </c>
      <c r="AP62" s="83">
        <v>737868.5017421603</v>
      </c>
      <c r="AQ62" s="96"/>
      <c r="AR62" s="85">
        <v>44.6</v>
      </c>
      <c r="AS62" s="82">
        <v>15600.484648143181</v>
      </c>
      <c r="AT62" s="83">
        <v>695781.61530718592</v>
      </c>
      <c r="AU62" s="96"/>
      <c r="AV62" s="85" t="e">
        <f>#REF!</f>
        <v>#REF!</v>
      </c>
      <c r="AW62" s="82" t="e">
        <f>#REF!</f>
        <v>#REF!</v>
      </c>
      <c r="AX62" s="83" t="e">
        <f t="shared" si="4"/>
        <v>#REF!</v>
      </c>
      <c r="AY62" s="96"/>
      <c r="AZ62" s="85" t="e">
        <f>#REF!</f>
        <v>#REF!</v>
      </c>
      <c r="BA62" s="82" t="e">
        <f>#REF!</f>
        <v>#REF!</v>
      </c>
      <c r="BB62" s="83" t="e">
        <f t="shared" si="5"/>
        <v>#REF!</v>
      </c>
      <c r="BC62" s="96"/>
      <c r="BD62" s="85" t="e">
        <f>+#REF!</f>
        <v>#REF!</v>
      </c>
      <c r="BE62" s="82" t="e">
        <f>+#REF!</f>
        <v>#REF!</v>
      </c>
      <c r="BF62" s="83" t="e">
        <f t="shared" si="6"/>
        <v>#REF!</v>
      </c>
      <c r="BG62" s="96"/>
      <c r="BH62" s="85" t="e">
        <f>+#REF!</f>
        <v>#REF!</v>
      </c>
      <c r="BI62" s="81" t="e">
        <f>+#REF!</f>
        <v>#REF!</v>
      </c>
      <c r="BJ62" s="82" t="e">
        <f>+#REF!</f>
        <v>#REF!</v>
      </c>
      <c r="BK62" s="83" t="e">
        <f t="shared" si="0"/>
        <v>#REF!</v>
      </c>
      <c r="BL62" s="96"/>
      <c r="BM62" s="85">
        <v>51.5</v>
      </c>
      <c r="BN62" s="81" t="e">
        <f>+#REF!</f>
        <v>#REF!</v>
      </c>
      <c r="BO62" s="82">
        <v>29099.790494058787</v>
      </c>
      <c r="BP62" s="83">
        <f t="shared" si="1"/>
        <v>1498639.2104440276</v>
      </c>
      <c r="BQ62" s="96"/>
      <c r="BR62" s="85"/>
      <c r="BS62" s="81"/>
      <c r="BT62" s="82"/>
      <c r="BU62" s="83"/>
      <c r="BV62" s="96"/>
      <c r="BY62" s="124"/>
    </row>
    <row r="63" spans="2:79" s="90" customFormat="1">
      <c r="B63" s="137" t="s">
        <v>7</v>
      </c>
      <c r="C63" s="80">
        <v>52</v>
      </c>
      <c r="D63" s="81">
        <v>24.861732329286816</v>
      </c>
      <c r="E63" s="82">
        <v>5100.2924744632055</v>
      </c>
      <c r="F63" s="83">
        <v>126802.10630118013</v>
      </c>
      <c r="G63" s="95"/>
      <c r="H63" s="84">
        <v>16.505690667271541</v>
      </c>
      <c r="I63" s="82">
        <v>4800.241043509337</v>
      </c>
      <c r="J63" s="83">
        <v>79231.293792505865</v>
      </c>
      <c r="K63" s="83"/>
      <c r="L63" s="138">
        <v>21.270517783944868</v>
      </c>
      <c r="M63" s="82">
        <v>3800.4139194139193</v>
      </c>
      <c r="N63" s="83">
        <v>80836.771859245389</v>
      </c>
      <c r="O63" s="86"/>
      <c r="P63" s="81">
        <v>19.921219999999998</v>
      </c>
      <c r="Q63" s="82">
        <v>5499.9172771672775</v>
      </c>
      <c r="R63" s="88">
        <v>109565.0620602503</v>
      </c>
      <c r="S63" s="83"/>
      <c r="T63" s="138">
        <v>23.196690000000004</v>
      </c>
      <c r="U63" s="82">
        <v>12000.326364692217</v>
      </c>
      <c r="V63" s="83">
        <v>278367.85058059235</v>
      </c>
      <c r="W63" s="86"/>
      <c r="X63" s="138">
        <v>25.258459999999999</v>
      </c>
      <c r="Y63" s="82">
        <v>8599.5910539325159</v>
      </c>
      <c r="Z63" s="83">
        <v>217212.42665211231</v>
      </c>
      <c r="AA63" s="86"/>
      <c r="AB63" s="139">
        <v>26.241005000000005</v>
      </c>
      <c r="AC63" s="82">
        <v>6999.9399326960302</v>
      </c>
      <c r="AD63" s="83">
        <v>183685.45877357622</v>
      </c>
      <c r="AE63" s="96"/>
      <c r="AF63" s="139">
        <v>31.036999999999999</v>
      </c>
      <c r="AG63" s="23">
        <v>13699.686589832929</v>
      </c>
      <c r="AH63" s="28">
        <v>336053.31204860174</v>
      </c>
      <c r="AI63" s="96"/>
      <c r="AJ63" s="138">
        <v>28.26</v>
      </c>
      <c r="AK63" s="82">
        <v>7899.7931147443342</v>
      </c>
      <c r="AL63" s="88">
        <v>223248.15342267489</v>
      </c>
      <c r="AM63" s="96"/>
      <c r="AN63" s="138">
        <v>30.19</v>
      </c>
      <c r="AO63" s="82">
        <v>11800.167694094522</v>
      </c>
      <c r="AP63" s="88">
        <v>356247.06268471363</v>
      </c>
      <c r="AQ63" s="96"/>
      <c r="AR63" s="138">
        <v>38.46</v>
      </c>
      <c r="AS63" s="82">
        <v>11299.553500699842</v>
      </c>
      <c r="AT63" s="83">
        <v>434580.8276369159</v>
      </c>
      <c r="AU63" s="96"/>
      <c r="AV63" s="138" t="e">
        <f>#REF!</f>
        <v>#REF!</v>
      </c>
      <c r="AW63" s="82" t="e">
        <f>#REF!</f>
        <v>#REF!</v>
      </c>
      <c r="AX63" s="83" t="e">
        <f t="shared" si="4"/>
        <v>#REF!</v>
      </c>
      <c r="AY63" s="96"/>
      <c r="AZ63" s="138" t="e">
        <f>#REF!</f>
        <v>#REF!</v>
      </c>
      <c r="BA63" s="82" t="e">
        <f>#REF!</f>
        <v>#REF!</v>
      </c>
      <c r="BB63" s="83" t="e">
        <f t="shared" si="5"/>
        <v>#REF!</v>
      </c>
      <c r="BC63" s="96"/>
      <c r="BD63" s="138" t="e">
        <f>+#REF!</f>
        <v>#REF!</v>
      </c>
      <c r="BE63" s="82" t="e">
        <f>+#REF!</f>
        <v>#REF!</v>
      </c>
      <c r="BF63" s="83" t="e">
        <f t="shared" si="6"/>
        <v>#REF!</v>
      </c>
      <c r="BG63" s="96"/>
      <c r="BH63" s="138" t="e">
        <f>+#REF!</f>
        <v>#REF!</v>
      </c>
      <c r="BI63" s="81" t="e">
        <f>+#REF!</f>
        <v>#REF!</v>
      </c>
      <c r="BJ63" s="82" t="e">
        <f>+#REF!</f>
        <v>#REF!</v>
      </c>
      <c r="BK63" s="83" t="e">
        <f>+BH63*BJ63</f>
        <v>#REF!</v>
      </c>
      <c r="BL63" s="96"/>
      <c r="BM63" s="138">
        <v>53.8</v>
      </c>
      <c r="BN63" s="81" t="e">
        <f>+#REF!</f>
        <v>#REF!</v>
      </c>
      <c r="BO63" s="82">
        <v>15199.810059858839</v>
      </c>
      <c r="BP63" s="83">
        <f t="shared" si="1"/>
        <v>817749.78122040548</v>
      </c>
      <c r="BQ63" s="96"/>
      <c r="BR63" s="140"/>
      <c r="BS63" s="155"/>
      <c r="BT63" s="82"/>
      <c r="BU63" s="83"/>
      <c r="BV63" s="96"/>
      <c r="BY63" s="124"/>
    </row>
    <row r="64" spans="2:79" s="90" customFormat="1">
      <c r="B64" s="97" t="str">
        <f>+B63</f>
        <v>Week</v>
      </c>
      <c r="C64" s="98">
        <v>53</v>
      </c>
      <c r="D64" s="141"/>
      <c r="E64" s="99"/>
      <c r="F64" s="142"/>
      <c r="G64" s="100"/>
      <c r="H64" s="101"/>
      <c r="I64" s="99"/>
      <c r="J64" s="142"/>
      <c r="K64" s="142"/>
      <c r="L64" s="102"/>
      <c r="M64" s="99"/>
      <c r="N64" s="142"/>
      <c r="O64" s="103"/>
      <c r="P64" s="141"/>
      <c r="Q64" s="99"/>
      <c r="R64" s="104"/>
      <c r="S64" s="142"/>
      <c r="T64" s="102"/>
      <c r="U64" s="99"/>
      <c r="V64" s="142"/>
      <c r="W64" s="103"/>
      <c r="X64" s="102"/>
      <c r="Y64" s="99"/>
      <c r="Z64" s="142"/>
      <c r="AA64" s="103"/>
      <c r="AB64" s="29"/>
      <c r="AC64" s="99"/>
      <c r="AD64" s="142"/>
      <c r="AE64" s="105"/>
      <c r="AF64" s="29"/>
      <c r="AG64" s="30"/>
      <c r="AH64" s="143"/>
      <c r="AI64" s="105"/>
      <c r="AJ64" s="102"/>
      <c r="AK64" s="99"/>
      <c r="AL64" s="104"/>
      <c r="AM64" s="105"/>
      <c r="AN64" s="102"/>
      <c r="AO64" s="99"/>
      <c r="AP64" s="104"/>
      <c r="AQ64" s="105"/>
      <c r="AR64" s="102"/>
      <c r="AS64" s="99"/>
      <c r="AT64" s="142"/>
      <c r="AU64" s="105"/>
      <c r="AV64" s="102"/>
      <c r="AW64" s="99"/>
      <c r="AX64" s="142"/>
      <c r="AY64" s="105"/>
      <c r="AZ64" s="102"/>
      <c r="BA64" s="99"/>
      <c r="BB64" s="142"/>
      <c r="BC64" s="105"/>
      <c r="BD64" s="102"/>
      <c r="BE64" s="99"/>
      <c r="BF64" s="142"/>
      <c r="BG64" s="105"/>
      <c r="BH64" s="102"/>
      <c r="BI64" s="141"/>
      <c r="BJ64" s="99"/>
      <c r="BK64" s="142"/>
      <c r="BL64" s="105"/>
      <c r="BM64" s="102">
        <v>56.49</v>
      </c>
      <c r="BN64" s="141" t="e">
        <f>+#REF!</f>
        <v>#REF!</v>
      </c>
      <c r="BO64" s="99">
        <v>13100</v>
      </c>
      <c r="BP64" s="142">
        <f>BO64*BM64</f>
        <v>740019</v>
      </c>
      <c r="BQ64" s="105"/>
      <c r="BR64" s="135"/>
      <c r="BS64" s="156"/>
      <c r="BT64" s="99"/>
      <c r="BU64" s="142"/>
      <c r="BV64" s="105"/>
      <c r="BY64" s="124"/>
    </row>
    <row r="65" spans="2:80" s="20" customFormat="1">
      <c r="B65" s="31" t="s">
        <v>20</v>
      </c>
      <c r="C65" s="32"/>
      <c r="D65" s="33"/>
      <c r="E65" s="34">
        <v>415200</v>
      </c>
      <c r="F65" s="35">
        <v>12466440.054623758</v>
      </c>
      <c r="G65" s="36">
        <v>30.025144640230632</v>
      </c>
      <c r="H65" s="37"/>
      <c r="I65" s="34">
        <v>411800</v>
      </c>
      <c r="J65" s="35">
        <v>9060625.8992047496</v>
      </c>
      <c r="K65" s="36">
        <v>22.002491255961022</v>
      </c>
      <c r="L65" s="37"/>
      <c r="M65" s="34">
        <v>438200</v>
      </c>
      <c r="N65" s="35">
        <v>8903365.2020631153</v>
      </c>
      <c r="O65" s="36">
        <v>20.318040169016694</v>
      </c>
      <c r="P65" s="37"/>
      <c r="Q65" s="34">
        <v>502500</v>
      </c>
      <c r="R65" s="35">
        <v>9758536.6148118079</v>
      </c>
      <c r="S65" s="38">
        <v>19.419973362809568</v>
      </c>
      <c r="T65" s="37"/>
      <c r="U65" s="34">
        <v>528700</v>
      </c>
      <c r="V65" s="35">
        <v>11403054.781076027</v>
      </c>
      <c r="W65" s="36">
        <v>21.568100588379092</v>
      </c>
      <c r="X65" s="37"/>
      <c r="Y65" s="34">
        <v>573100</v>
      </c>
      <c r="Z65" s="35">
        <v>14534681.74777646</v>
      </c>
      <c r="AA65" s="39">
        <v>25.361510639986843</v>
      </c>
      <c r="AB65" s="40"/>
      <c r="AC65" s="41">
        <v>599000</v>
      </c>
      <c r="AD65" s="42">
        <v>18787220.722299736</v>
      </c>
      <c r="AE65" s="39">
        <v>31.364308384473684</v>
      </c>
      <c r="AF65" s="40"/>
      <c r="AG65" s="41">
        <v>893300</v>
      </c>
      <c r="AH65" s="42">
        <v>22202418.322966028</v>
      </c>
      <c r="AI65" s="39">
        <v>24.854380748870511</v>
      </c>
      <c r="AJ65" s="40"/>
      <c r="AK65" s="41">
        <v>732500</v>
      </c>
      <c r="AL65" s="42">
        <v>18774224.970894698</v>
      </c>
      <c r="AM65" s="39">
        <v>25.630341257194129</v>
      </c>
      <c r="AN65" s="40"/>
      <c r="AO65" s="41">
        <v>847300</v>
      </c>
      <c r="AP65" s="42">
        <v>25680154.498590194</v>
      </c>
      <c r="AQ65" s="39">
        <v>30.308219637188945</v>
      </c>
      <c r="AR65" s="40"/>
      <c r="AS65" s="41">
        <v>935600</v>
      </c>
      <c r="AT65" s="42">
        <v>35045387.414788701</v>
      </c>
      <c r="AU65" s="39">
        <v>37.457660768264965</v>
      </c>
      <c r="AV65" s="40"/>
      <c r="AW65" s="41" t="e">
        <f>ROUND(SUM(AW12:AW63),-2)</f>
        <v>#REF!</v>
      </c>
      <c r="AX65" s="42" t="e">
        <f>SUM(AX12:AX63)</f>
        <v>#REF!</v>
      </c>
      <c r="AY65" s="39" t="e">
        <f>AX65/AW65</f>
        <v>#REF!</v>
      </c>
      <c r="AZ65" s="40"/>
      <c r="BA65" s="41" t="e">
        <f>ROUND(SUM(BA12:BA63),-2)</f>
        <v>#REF!</v>
      </c>
      <c r="BB65" s="42" t="e">
        <f>SUM(BB12:BB63)</f>
        <v>#REF!</v>
      </c>
      <c r="BC65" s="39" t="e">
        <f>BB65/BA65</f>
        <v>#REF!</v>
      </c>
      <c r="BD65" s="40"/>
      <c r="BE65" s="41" t="e">
        <f>ROUND(SUM(BE12:BE63),-2)</f>
        <v>#REF!</v>
      </c>
      <c r="BF65" s="42" t="e">
        <f>SUM(BF12:BF63)</f>
        <v>#REF!</v>
      </c>
      <c r="BG65" s="39" t="e">
        <f>BF65/BE65</f>
        <v>#REF!</v>
      </c>
      <c r="BH65" s="40"/>
      <c r="BI65" s="157"/>
      <c r="BJ65" s="41" t="e">
        <f>ROUND(SUM(BJ12:BJ63),-2)</f>
        <v>#REF!</v>
      </c>
      <c r="BK65" s="42" t="e">
        <f>SUM(BK12:BK63)</f>
        <v>#REF!</v>
      </c>
      <c r="BL65" s="39" t="e">
        <f>BK65/BJ65</f>
        <v>#REF!</v>
      </c>
      <c r="BM65" s="40"/>
      <c r="BN65" s="157"/>
      <c r="BO65" s="41">
        <f>ROUND(SUM(BO12:BO64),-2)</f>
        <v>1237100</v>
      </c>
      <c r="BP65" s="42">
        <f>SUM(BP12:BP64)</f>
        <v>51050388.848593764</v>
      </c>
      <c r="BQ65" s="39">
        <f>BP65/BO65</f>
        <v>41.266178036208686</v>
      </c>
      <c r="BR65" s="40"/>
      <c r="BS65" s="157"/>
      <c r="BT65" s="41" t="e">
        <f>ROUND(SUM(BT12:BT64),-2)</f>
        <v>#REF!</v>
      </c>
      <c r="BU65" s="42" t="e">
        <f>SUM(BU12:BU64)</f>
        <v>#REF!</v>
      </c>
      <c r="BV65" s="39" t="e">
        <f>BU65/BT65</f>
        <v>#REF!</v>
      </c>
      <c r="BY65" s="125"/>
    </row>
    <row r="66" spans="2:80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BL66" s="3"/>
      <c r="BY66" s="19"/>
    </row>
    <row r="68" spans="2:80">
      <c r="B68" s="52"/>
      <c r="C68" s="53"/>
      <c r="D68" s="216">
        <v>2000</v>
      </c>
      <c r="E68" s="218"/>
      <c r="F68" s="43"/>
      <c r="G68" s="43"/>
      <c r="H68" s="216">
        <v>2001</v>
      </c>
      <c r="I68" s="218"/>
      <c r="J68" s="43"/>
      <c r="K68" s="43"/>
      <c r="L68" s="216">
        <v>2002</v>
      </c>
      <c r="M68" s="218"/>
      <c r="N68" s="43"/>
      <c r="O68" s="43"/>
      <c r="P68" s="216">
        <v>2003</v>
      </c>
      <c r="Q68" s="218"/>
      <c r="R68" s="43"/>
      <c r="S68" s="43"/>
      <c r="T68" s="216">
        <v>2004</v>
      </c>
      <c r="U68" s="218"/>
      <c r="V68" s="43"/>
      <c r="W68" s="43"/>
      <c r="X68" s="216">
        <v>2005</v>
      </c>
      <c r="Y68" s="218"/>
      <c r="Z68" s="43"/>
      <c r="AA68" s="43"/>
      <c r="AB68" s="216">
        <v>2006</v>
      </c>
      <c r="AC68" s="218"/>
      <c r="AD68" s="43"/>
      <c r="AE68" s="43"/>
      <c r="AF68" s="216">
        <v>2007</v>
      </c>
      <c r="AG68" s="218"/>
      <c r="AH68" s="43"/>
      <c r="AI68" s="43"/>
      <c r="AJ68" s="216">
        <v>2008</v>
      </c>
      <c r="AK68" s="218"/>
      <c r="AL68" s="43"/>
      <c r="AM68" s="43"/>
      <c r="AN68" s="216">
        <v>2009</v>
      </c>
      <c r="AO68" s="218"/>
      <c r="AP68" s="43"/>
      <c r="AQ68" s="43"/>
      <c r="AR68" s="216">
        <v>2010</v>
      </c>
      <c r="AS68" s="218"/>
      <c r="AT68" s="43"/>
      <c r="AU68" s="43"/>
      <c r="AV68" s="216">
        <v>2011</v>
      </c>
      <c r="AW68" s="218"/>
      <c r="AX68" s="43"/>
      <c r="AY68" s="43"/>
      <c r="AZ68" s="216" t="s">
        <v>24</v>
      </c>
      <c r="BA68" s="218"/>
      <c r="BB68" s="43"/>
      <c r="BC68" s="43"/>
      <c r="BD68" s="216" t="s">
        <v>25</v>
      </c>
      <c r="BE68" s="218"/>
    </row>
    <row r="69" spans="2:80" ht="15.75" thickBot="1">
      <c r="B69" s="54"/>
      <c r="C69" s="55"/>
      <c r="D69" s="56" t="s">
        <v>26</v>
      </c>
      <c r="E69" s="57" t="s">
        <v>27</v>
      </c>
      <c r="F69" s="58"/>
      <c r="G69" s="58"/>
      <c r="H69" s="56" t="s">
        <v>26</v>
      </c>
      <c r="I69" s="57" t="s">
        <v>27</v>
      </c>
      <c r="J69" s="58"/>
      <c r="K69" s="58"/>
      <c r="L69" s="56" t="s">
        <v>26</v>
      </c>
      <c r="M69" s="57" t="s">
        <v>27</v>
      </c>
      <c r="N69" s="58"/>
      <c r="O69" s="58"/>
      <c r="P69" s="56" t="s">
        <v>26</v>
      </c>
      <c r="Q69" s="57" t="s">
        <v>27</v>
      </c>
      <c r="R69" s="58"/>
      <c r="S69" s="58"/>
      <c r="T69" s="56" t="s">
        <v>26</v>
      </c>
      <c r="U69" s="57" t="s">
        <v>27</v>
      </c>
      <c r="V69" s="58"/>
      <c r="W69" s="58"/>
      <c r="X69" s="56" t="s">
        <v>26</v>
      </c>
      <c r="Y69" s="57" t="s">
        <v>27</v>
      </c>
      <c r="Z69" s="58"/>
      <c r="AA69" s="58"/>
      <c r="AB69" s="56" t="s">
        <v>26</v>
      </c>
      <c r="AC69" s="57" t="s">
        <v>27</v>
      </c>
      <c r="AD69" s="58"/>
      <c r="AE69" s="58"/>
      <c r="AF69" s="56" t="s">
        <v>26</v>
      </c>
      <c r="AG69" s="57" t="s">
        <v>27</v>
      </c>
      <c r="AH69" s="58"/>
      <c r="AI69" s="58"/>
      <c r="AJ69" s="56" t="s">
        <v>26</v>
      </c>
      <c r="AK69" s="57" t="s">
        <v>27</v>
      </c>
      <c r="AL69" s="58"/>
      <c r="AM69" s="58"/>
      <c r="AN69" s="56" t="s">
        <v>26</v>
      </c>
      <c r="AO69" s="57" t="s">
        <v>27</v>
      </c>
      <c r="AP69" s="58"/>
      <c r="AQ69" s="58"/>
      <c r="AR69" s="56" t="s">
        <v>26</v>
      </c>
      <c r="AS69" s="57" t="s">
        <v>27</v>
      </c>
      <c r="AT69" s="58"/>
      <c r="AU69" s="58"/>
      <c r="AV69" s="56" t="s">
        <v>26</v>
      </c>
      <c r="AW69" s="57" t="s">
        <v>27</v>
      </c>
      <c r="AX69" s="58"/>
      <c r="AY69" s="58"/>
      <c r="AZ69" s="56" t="s">
        <v>26</v>
      </c>
      <c r="BA69" s="57" t="s">
        <v>27</v>
      </c>
      <c r="BB69" s="58"/>
      <c r="BC69" s="58"/>
      <c r="BD69" s="56" t="s">
        <v>26</v>
      </c>
      <c r="BE69" s="57" t="s">
        <v>27</v>
      </c>
      <c r="BK69" s="113"/>
      <c r="BL69" s="114" t="s">
        <v>50</v>
      </c>
      <c r="BM69" s="115" t="s">
        <v>46</v>
      </c>
      <c r="BN69" s="115"/>
      <c r="BO69" s="115" t="s">
        <v>49</v>
      </c>
      <c r="BP69" s="115"/>
      <c r="BQ69" s="114" t="s">
        <v>50</v>
      </c>
      <c r="BR69" s="115" t="s">
        <v>46</v>
      </c>
      <c r="BS69" s="115"/>
      <c r="BT69" s="115" t="s">
        <v>49</v>
      </c>
      <c r="BU69" s="115"/>
      <c r="BW69" s="115"/>
      <c r="BX69" s="115" t="s">
        <v>49</v>
      </c>
      <c r="BY69" s="115"/>
      <c r="BZ69" s="114" t="s">
        <v>8</v>
      </c>
      <c r="CA69" s="114" t="s">
        <v>51</v>
      </c>
      <c r="CB69" s="114" t="s">
        <v>52</v>
      </c>
    </row>
    <row r="70" spans="2:80">
      <c r="B70" s="106" t="s">
        <v>28</v>
      </c>
      <c r="D70" s="107">
        <v>29000</v>
      </c>
      <c r="E70" s="108">
        <v>25900</v>
      </c>
      <c r="F70" s="19"/>
      <c r="G70" s="19"/>
      <c r="H70" s="107">
        <v>35900</v>
      </c>
      <c r="I70" s="108">
        <v>31900</v>
      </c>
      <c r="J70" s="19"/>
      <c r="K70" s="19"/>
      <c r="L70" s="107">
        <v>30700</v>
      </c>
      <c r="M70" s="108">
        <v>30200</v>
      </c>
      <c r="N70" s="19"/>
      <c r="O70" s="19"/>
      <c r="P70" s="107">
        <v>35100</v>
      </c>
      <c r="Q70" s="108">
        <v>34600</v>
      </c>
      <c r="R70" s="109"/>
      <c r="S70" s="109"/>
      <c r="T70" s="107">
        <v>35900</v>
      </c>
      <c r="U70" s="108">
        <v>39800</v>
      </c>
      <c r="V70" s="109"/>
      <c r="W70" s="109"/>
      <c r="X70" s="107">
        <v>40100</v>
      </c>
      <c r="Y70" s="108">
        <v>38500</v>
      </c>
      <c r="Z70" s="109"/>
      <c r="AA70" s="109"/>
      <c r="AB70" s="44">
        <v>40100</v>
      </c>
      <c r="AC70" s="110">
        <v>42000</v>
      </c>
      <c r="AD70" s="109"/>
      <c r="AE70" s="109"/>
      <c r="AF70" s="45">
        <v>58800</v>
      </c>
      <c r="AG70" s="46">
        <v>49600</v>
      </c>
      <c r="AH70" s="109"/>
      <c r="AI70" s="109"/>
      <c r="AJ70" s="45">
        <v>54600</v>
      </c>
      <c r="AK70" s="46">
        <v>54100</v>
      </c>
      <c r="AL70" s="109"/>
      <c r="AM70" s="109"/>
      <c r="AN70" s="45">
        <v>60700</v>
      </c>
      <c r="AO70" s="46">
        <v>60200</v>
      </c>
      <c r="AP70" s="109"/>
      <c r="AQ70" s="109"/>
      <c r="AR70" s="45">
        <v>61500</v>
      </c>
      <c r="AS70" s="46">
        <v>67600</v>
      </c>
      <c r="AT70" s="109"/>
      <c r="AU70" s="109"/>
      <c r="AV70" s="45">
        <v>64500</v>
      </c>
      <c r="AW70" s="46">
        <v>67800</v>
      </c>
      <c r="AX70" s="109"/>
      <c r="AY70" s="109"/>
      <c r="AZ70" s="45">
        <v>92600</v>
      </c>
      <c r="BA70" s="46">
        <v>81000</v>
      </c>
      <c r="BB70" s="109"/>
      <c r="BC70" s="109"/>
      <c r="BD70" s="45">
        <v>86000</v>
      </c>
      <c r="BE70" s="46">
        <v>90000</v>
      </c>
      <c r="BK70" s="116" t="s">
        <v>22</v>
      </c>
      <c r="BL70" s="117" t="s">
        <v>9</v>
      </c>
      <c r="BM70" s="117" t="s">
        <v>47</v>
      </c>
      <c r="BN70" s="117" t="s">
        <v>48</v>
      </c>
      <c r="BO70" s="117" t="s">
        <v>47</v>
      </c>
      <c r="BP70" s="117" t="s">
        <v>48</v>
      </c>
      <c r="BQ70" s="117" t="s">
        <v>45</v>
      </c>
      <c r="BR70" s="117" t="s">
        <v>47</v>
      </c>
      <c r="BS70" s="117" t="s">
        <v>48</v>
      </c>
      <c r="BT70" s="117" t="s">
        <v>47</v>
      </c>
      <c r="BU70" s="117" t="s">
        <v>48</v>
      </c>
      <c r="BW70" s="117" t="s">
        <v>44</v>
      </c>
      <c r="BX70" s="117" t="s">
        <v>44</v>
      </c>
      <c r="BY70" s="117" t="s">
        <v>45</v>
      </c>
      <c r="BZ70" s="117" t="s">
        <v>45</v>
      </c>
      <c r="CA70" s="117" t="s">
        <v>45</v>
      </c>
      <c r="CB70" s="117" t="s">
        <v>45</v>
      </c>
    </row>
    <row r="71" spans="2:80">
      <c r="B71" s="106" t="s">
        <v>29</v>
      </c>
      <c r="D71" s="107">
        <v>27400</v>
      </c>
      <c r="E71" s="108">
        <v>27400</v>
      </c>
      <c r="F71" s="19"/>
      <c r="G71" s="19"/>
      <c r="H71" s="107">
        <v>25000</v>
      </c>
      <c r="I71" s="108">
        <v>30700</v>
      </c>
      <c r="J71" s="19"/>
      <c r="K71" s="19"/>
      <c r="L71" s="107">
        <v>23500</v>
      </c>
      <c r="M71" s="108">
        <v>29900</v>
      </c>
      <c r="N71" s="19"/>
      <c r="O71" s="19"/>
      <c r="P71" s="107">
        <v>28800</v>
      </c>
      <c r="Q71" s="108">
        <v>30400</v>
      </c>
      <c r="R71" s="109"/>
      <c r="S71" s="109"/>
      <c r="T71" s="107">
        <v>28900</v>
      </c>
      <c r="U71" s="108">
        <v>35000</v>
      </c>
      <c r="V71" s="109"/>
      <c r="W71" s="109"/>
      <c r="X71" s="107">
        <v>35400</v>
      </c>
      <c r="Y71" s="108">
        <v>39200</v>
      </c>
      <c r="Z71" s="109"/>
      <c r="AA71" s="109"/>
      <c r="AB71" s="44">
        <v>33200</v>
      </c>
      <c r="AC71" s="110">
        <v>43400</v>
      </c>
      <c r="AD71" s="109"/>
      <c r="AE71" s="109"/>
      <c r="AF71" s="44">
        <v>45200</v>
      </c>
      <c r="AG71" s="47">
        <v>49900</v>
      </c>
      <c r="AH71" s="109"/>
      <c r="AI71" s="109"/>
      <c r="AJ71" s="44">
        <v>46300</v>
      </c>
      <c r="AK71" s="47">
        <v>59300</v>
      </c>
      <c r="AL71" s="109"/>
      <c r="AM71" s="109"/>
      <c r="AN71" s="44">
        <v>48500</v>
      </c>
      <c r="AO71" s="47">
        <v>54300</v>
      </c>
      <c r="AP71" s="109"/>
      <c r="AQ71" s="109"/>
      <c r="AR71" s="44">
        <v>49900</v>
      </c>
      <c r="AS71" s="47">
        <v>67300</v>
      </c>
      <c r="AT71" s="109"/>
      <c r="AU71" s="109"/>
      <c r="AV71" s="44">
        <v>49900</v>
      </c>
      <c r="AW71" s="47">
        <v>65100</v>
      </c>
      <c r="AX71" s="109"/>
      <c r="AY71" s="109"/>
      <c r="AZ71" s="44">
        <v>78200</v>
      </c>
      <c r="BA71" s="47">
        <v>82800</v>
      </c>
      <c r="BB71" s="109"/>
      <c r="BC71" s="109"/>
      <c r="BD71" s="44">
        <v>54400</v>
      </c>
      <c r="BE71" s="47">
        <v>78300</v>
      </c>
      <c r="BK71" s="1" t="e">
        <f>+#REF!</f>
        <v>#REF!</v>
      </c>
      <c r="BL71" s="164">
        <f>+SUMPRODUCT(AR12:AR24,AS12:AS24)/SUM(AS12:AS24)+0.75</f>
        <v>34.70936616165168</v>
      </c>
      <c r="BM71" s="118"/>
      <c r="BN71" s="118"/>
      <c r="BO71" s="119"/>
      <c r="BP71" s="119"/>
      <c r="BR71" s="118"/>
      <c r="BS71" s="118"/>
      <c r="BW71" s="118" t="e">
        <f>#REF!</f>
        <v>#REF!</v>
      </c>
      <c r="BX71" s="119"/>
      <c r="BY71" s="118" t="e">
        <f t="shared" ref="BY71:BY94" si="16">BL71/BW71</f>
        <v>#REF!</v>
      </c>
      <c r="BZ71" s="120"/>
      <c r="CA71" s="119"/>
    </row>
    <row r="72" spans="2:80">
      <c r="B72" s="106" t="s">
        <v>30</v>
      </c>
      <c r="D72" s="107">
        <v>26600</v>
      </c>
      <c r="E72" s="108">
        <v>35600</v>
      </c>
      <c r="F72" s="19"/>
      <c r="G72" s="19"/>
      <c r="H72" s="107">
        <v>22800</v>
      </c>
      <c r="I72" s="108">
        <v>38700</v>
      </c>
      <c r="J72" s="19"/>
      <c r="K72" s="19"/>
      <c r="L72" s="107">
        <v>25800</v>
      </c>
      <c r="M72" s="108">
        <v>37300</v>
      </c>
      <c r="N72" s="19"/>
      <c r="O72" s="19"/>
      <c r="P72" s="107">
        <v>27200</v>
      </c>
      <c r="Q72" s="108">
        <v>37700</v>
      </c>
      <c r="R72" s="109"/>
      <c r="S72" s="109"/>
      <c r="T72" s="107">
        <v>32800</v>
      </c>
      <c r="U72" s="108">
        <v>43500</v>
      </c>
      <c r="V72" s="109"/>
      <c r="W72" s="109"/>
      <c r="X72" s="107">
        <v>31600</v>
      </c>
      <c r="Y72" s="108">
        <v>47400</v>
      </c>
      <c r="Z72" s="109"/>
      <c r="AA72" s="109"/>
      <c r="AB72" s="44">
        <v>36500</v>
      </c>
      <c r="AC72" s="110">
        <v>54900</v>
      </c>
      <c r="AD72" s="109"/>
      <c r="AE72" s="109"/>
      <c r="AF72" s="44">
        <v>48200</v>
      </c>
      <c r="AG72" s="47">
        <v>64700</v>
      </c>
      <c r="AH72" s="109"/>
      <c r="AI72" s="109"/>
      <c r="AJ72" s="44">
        <v>48500</v>
      </c>
      <c r="AK72" s="47">
        <v>58400</v>
      </c>
      <c r="AL72" s="109"/>
      <c r="AM72" s="109"/>
      <c r="AN72" s="44">
        <v>45300</v>
      </c>
      <c r="AO72" s="47">
        <v>66800</v>
      </c>
      <c r="AP72" s="109"/>
      <c r="AQ72" s="109"/>
      <c r="AR72" s="44">
        <v>54700</v>
      </c>
      <c r="AS72" s="47">
        <v>82500</v>
      </c>
      <c r="AT72" s="109"/>
      <c r="AU72" s="109"/>
      <c r="AV72" s="44">
        <v>54600</v>
      </c>
      <c r="AW72" s="47">
        <v>78400</v>
      </c>
      <c r="AX72" s="109"/>
      <c r="AY72" s="109"/>
      <c r="AZ72" s="44">
        <v>79600</v>
      </c>
      <c r="BA72" s="47">
        <v>104900</v>
      </c>
      <c r="BB72" s="109"/>
      <c r="BC72" s="109"/>
      <c r="BD72" s="48">
        <v>53700</v>
      </c>
      <c r="BE72" s="49">
        <v>89700</v>
      </c>
      <c r="BK72" s="1" t="e">
        <f>+#REF!</f>
        <v>#REF!</v>
      </c>
      <c r="BL72" s="81">
        <f>+SUMPRODUCT($AR$25:$AR$37,$AS$25:$AS$37)/SUM($AS$25:$AS$37)+0.75</f>
        <v>40.697232068338515</v>
      </c>
      <c r="BM72" s="118"/>
      <c r="BN72" s="118">
        <f t="shared" ref="BN72:BN95" si="17">+BL72-BL71</f>
        <v>5.9878659066868352</v>
      </c>
      <c r="BO72" s="119"/>
      <c r="BP72" s="119">
        <f t="shared" ref="BP72:BP95" si="18">+BL72/BL71-1</f>
        <v>0.17251441235773624</v>
      </c>
      <c r="BR72" s="118"/>
      <c r="BS72" s="118"/>
      <c r="BW72" s="118" t="e">
        <f>#REF!</f>
        <v>#REF!</v>
      </c>
      <c r="BX72" s="119" t="e">
        <f t="shared" ref="BX72:BX91" si="19">BW72/BW71-1</f>
        <v>#REF!</v>
      </c>
      <c r="BY72" s="118" t="e">
        <f t="shared" si="16"/>
        <v>#REF!</v>
      </c>
      <c r="BZ72" s="120" t="e">
        <f t="shared" ref="BZ72:BZ91" si="20">BY72-BY71</f>
        <v>#REF!</v>
      </c>
      <c r="CA72" s="119" t="e">
        <f t="shared" ref="CA72:CA91" si="21">BY72/BY71-1</f>
        <v>#REF!</v>
      </c>
    </row>
    <row r="73" spans="2:80">
      <c r="B73" s="106" t="s">
        <v>31</v>
      </c>
      <c r="D73" s="107">
        <v>28800</v>
      </c>
      <c r="E73" s="108">
        <v>31800</v>
      </c>
      <c r="F73" s="19"/>
      <c r="G73" s="19"/>
      <c r="H73" s="107">
        <v>28600</v>
      </c>
      <c r="I73" s="108">
        <v>33400</v>
      </c>
      <c r="J73" s="19"/>
      <c r="K73" s="19"/>
      <c r="L73" s="107">
        <v>36600</v>
      </c>
      <c r="M73" s="108">
        <v>35100</v>
      </c>
      <c r="N73" s="19"/>
      <c r="O73" s="19"/>
      <c r="P73" s="107">
        <v>35700</v>
      </c>
      <c r="Q73" s="108">
        <v>40300</v>
      </c>
      <c r="R73" s="109"/>
      <c r="S73" s="109"/>
      <c r="T73" s="107">
        <v>38500</v>
      </c>
      <c r="U73" s="108">
        <v>38100</v>
      </c>
      <c r="V73" s="109"/>
      <c r="W73" s="109"/>
      <c r="X73" s="107">
        <v>34300</v>
      </c>
      <c r="Y73" s="108">
        <v>46000</v>
      </c>
      <c r="Z73" s="109"/>
      <c r="AA73" s="109"/>
      <c r="AB73" s="44">
        <v>35700</v>
      </c>
      <c r="AC73" s="110">
        <v>43700</v>
      </c>
      <c r="AD73" s="109"/>
      <c r="AE73" s="109"/>
      <c r="AF73" s="44">
        <v>55800</v>
      </c>
      <c r="AG73" s="47">
        <v>50200</v>
      </c>
      <c r="AH73" s="109"/>
      <c r="AI73" s="109"/>
      <c r="AJ73" s="44">
        <v>50100</v>
      </c>
      <c r="AK73" s="47">
        <v>56900</v>
      </c>
      <c r="AL73" s="109"/>
      <c r="AM73" s="109"/>
      <c r="AN73" s="44">
        <v>55900</v>
      </c>
      <c r="AO73" s="47">
        <v>66700</v>
      </c>
      <c r="AP73" s="109"/>
      <c r="AQ73" s="109"/>
      <c r="AR73" s="44">
        <v>55500</v>
      </c>
      <c r="AS73" s="47">
        <v>65600</v>
      </c>
      <c r="AT73" s="109"/>
      <c r="AU73" s="109"/>
      <c r="AV73" s="44">
        <v>55800</v>
      </c>
      <c r="AW73" s="47">
        <v>68500</v>
      </c>
      <c r="AX73" s="109"/>
      <c r="AY73" s="109"/>
      <c r="AZ73" s="44">
        <v>79000</v>
      </c>
      <c r="BA73" s="47">
        <v>82800</v>
      </c>
      <c r="BB73" s="109"/>
      <c r="BC73" s="109"/>
      <c r="BD73" s="44">
        <v>60800</v>
      </c>
      <c r="BE73" s="47">
        <v>82400</v>
      </c>
      <c r="BK73" s="1" t="e">
        <f>+#REF!</f>
        <v>#REF!</v>
      </c>
      <c r="BL73" s="81">
        <f>+SUMPRODUCT($AR$38:$AR$50,$AS$38:$AS$50)/SUM($AS$38:$AS$50)+0.75</f>
        <v>38.686187627110328</v>
      </c>
      <c r="BM73" s="118"/>
      <c r="BN73" s="118">
        <f t="shared" si="17"/>
        <v>-2.0110444412281865</v>
      </c>
      <c r="BO73" s="119"/>
      <c r="BP73" s="119">
        <f t="shared" si="18"/>
        <v>-4.9414771939557345E-2</v>
      </c>
      <c r="BR73" s="118"/>
      <c r="BS73" s="118"/>
      <c r="BW73" s="118" t="e">
        <f>#REF!</f>
        <v>#REF!</v>
      </c>
      <c r="BX73" s="119" t="e">
        <f t="shared" si="19"/>
        <v>#REF!</v>
      </c>
      <c r="BY73" s="118" t="e">
        <f t="shared" si="16"/>
        <v>#REF!</v>
      </c>
      <c r="BZ73" s="120" t="e">
        <f t="shared" si="20"/>
        <v>#REF!</v>
      </c>
      <c r="CA73" s="119" t="e">
        <f t="shared" si="21"/>
        <v>#REF!</v>
      </c>
    </row>
    <row r="74" spans="2:80">
      <c r="B74" s="106" t="s">
        <v>32</v>
      </c>
      <c r="D74" s="107">
        <v>44300</v>
      </c>
      <c r="E74" s="108">
        <v>33900</v>
      </c>
      <c r="F74" s="19"/>
      <c r="G74" s="19"/>
      <c r="H74" s="107">
        <v>38100</v>
      </c>
      <c r="I74" s="108">
        <v>32800</v>
      </c>
      <c r="J74" s="19"/>
      <c r="K74" s="19"/>
      <c r="L74" s="107">
        <v>45400</v>
      </c>
      <c r="M74" s="108">
        <v>38800</v>
      </c>
      <c r="N74" s="19"/>
      <c r="O74" s="19"/>
      <c r="P74" s="107">
        <v>47200</v>
      </c>
      <c r="Q74" s="108">
        <v>42600</v>
      </c>
      <c r="R74" s="109"/>
      <c r="S74" s="109"/>
      <c r="T74" s="107">
        <v>51000</v>
      </c>
      <c r="U74" s="108">
        <v>38300</v>
      </c>
      <c r="V74" s="109"/>
      <c r="W74" s="109"/>
      <c r="X74" s="107">
        <v>53000</v>
      </c>
      <c r="Y74" s="108">
        <v>41600</v>
      </c>
      <c r="Z74" s="109"/>
      <c r="AA74" s="109"/>
      <c r="AB74" s="44">
        <v>55700</v>
      </c>
      <c r="AC74" s="110">
        <v>43000</v>
      </c>
      <c r="AD74" s="109"/>
      <c r="AE74" s="109"/>
      <c r="AF74" s="44">
        <v>65700</v>
      </c>
      <c r="AG74" s="47">
        <v>60800</v>
      </c>
      <c r="AH74" s="109"/>
      <c r="AI74" s="109"/>
      <c r="AJ74" s="44">
        <v>64500</v>
      </c>
      <c r="AK74" s="47">
        <v>63300</v>
      </c>
      <c r="AL74" s="109"/>
      <c r="AM74" s="109"/>
      <c r="AN74" s="44">
        <v>74300</v>
      </c>
      <c r="AO74" s="47">
        <v>64500</v>
      </c>
      <c r="AP74" s="109"/>
      <c r="AQ74" s="109"/>
      <c r="AR74" s="44">
        <v>79100</v>
      </c>
      <c r="AS74" s="47">
        <v>70700</v>
      </c>
      <c r="AT74" s="109"/>
      <c r="AU74" s="109"/>
      <c r="AV74" s="44">
        <v>90800</v>
      </c>
      <c r="AW74" s="47">
        <v>74000</v>
      </c>
      <c r="AX74" s="109"/>
      <c r="AY74" s="109"/>
      <c r="AZ74" s="44">
        <v>91100</v>
      </c>
      <c r="BA74" s="47">
        <v>94000</v>
      </c>
      <c r="BB74" s="109"/>
      <c r="BC74" s="109"/>
      <c r="BD74" s="44">
        <v>85800</v>
      </c>
      <c r="BE74" s="47">
        <v>91100</v>
      </c>
      <c r="BK74" s="1" t="e">
        <f>+#REF!</f>
        <v>#REF!</v>
      </c>
      <c r="BL74" s="81">
        <f>+SUMPRODUCT($AR$51:$AR$63,$AS$51:$AS$63)/SUM($AS$51:$AS$63)+0.75</f>
        <v>38.531556007910112</v>
      </c>
      <c r="BM74" s="118"/>
      <c r="BN74" s="118">
        <f t="shared" si="17"/>
        <v>-0.15463161920021662</v>
      </c>
      <c r="BO74" s="119"/>
      <c r="BP74" s="119">
        <f t="shared" si="18"/>
        <v>-3.9970756666612983E-3</v>
      </c>
      <c r="BR74" s="118"/>
      <c r="BS74" s="118"/>
      <c r="BW74" s="118" t="e">
        <f>#REF!</f>
        <v>#REF!</v>
      </c>
      <c r="BX74" s="119" t="e">
        <f t="shared" si="19"/>
        <v>#REF!</v>
      </c>
      <c r="BY74" s="118" t="e">
        <f t="shared" si="16"/>
        <v>#REF!</v>
      </c>
      <c r="BZ74" s="120" t="e">
        <f t="shared" si="20"/>
        <v>#REF!</v>
      </c>
      <c r="CA74" s="119" t="e">
        <f t="shared" si="21"/>
        <v>#REF!</v>
      </c>
    </row>
    <row r="75" spans="2:80">
      <c r="B75" s="106" t="s">
        <v>33</v>
      </c>
      <c r="D75" s="107">
        <v>50200</v>
      </c>
      <c r="E75" s="108">
        <v>33900</v>
      </c>
      <c r="F75" s="19"/>
      <c r="G75" s="19"/>
      <c r="H75" s="107">
        <v>51100</v>
      </c>
      <c r="I75" s="108">
        <v>33600</v>
      </c>
      <c r="J75" s="19"/>
      <c r="K75" s="19"/>
      <c r="L75" s="107">
        <v>54800</v>
      </c>
      <c r="M75" s="108">
        <v>36300</v>
      </c>
      <c r="N75" s="19"/>
      <c r="O75" s="19"/>
      <c r="P75" s="107">
        <v>60000</v>
      </c>
      <c r="Q75" s="108">
        <v>40500</v>
      </c>
      <c r="R75" s="109"/>
      <c r="S75" s="109"/>
      <c r="T75" s="107">
        <v>64400</v>
      </c>
      <c r="U75" s="108">
        <v>45900</v>
      </c>
      <c r="V75" s="109"/>
      <c r="W75" s="109"/>
      <c r="X75" s="107">
        <v>65200</v>
      </c>
      <c r="Y75" s="108">
        <v>44000</v>
      </c>
      <c r="Z75" s="109"/>
      <c r="AA75" s="109"/>
      <c r="AB75" s="44">
        <v>69400</v>
      </c>
      <c r="AC75" s="110">
        <v>47300</v>
      </c>
      <c r="AD75" s="109"/>
      <c r="AE75" s="109"/>
      <c r="AF75" s="44">
        <v>77200</v>
      </c>
      <c r="AG75" s="47">
        <v>65100</v>
      </c>
      <c r="AH75" s="109"/>
      <c r="AI75" s="109"/>
      <c r="AJ75" s="44">
        <v>81500</v>
      </c>
      <c r="AK75" s="47">
        <v>60300</v>
      </c>
      <c r="AL75" s="109"/>
      <c r="AM75" s="109"/>
      <c r="AN75" s="44">
        <v>103200</v>
      </c>
      <c r="AO75" s="47">
        <v>64900</v>
      </c>
      <c r="AP75" s="109"/>
      <c r="AQ75" s="109"/>
      <c r="AR75" s="44">
        <v>105700</v>
      </c>
      <c r="AS75" s="47">
        <v>80400</v>
      </c>
      <c r="AT75" s="109"/>
      <c r="AU75" s="109"/>
      <c r="AV75" s="44">
        <v>109200</v>
      </c>
      <c r="AW75" s="47">
        <v>80800</v>
      </c>
      <c r="AX75" s="109"/>
      <c r="AY75" s="109"/>
      <c r="AZ75" s="44">
        <v>116400</v>
      </c>
      <c r="BA75" s="47">
        <v>104600</v>
      </c>
      <c r="BB75" s="109"/>
      <c r="BC75" s="109"/>
      <c r="BD75" s="44">
        <v>117700</v>
      </c>
      <c r="BE75" s="47">
        <v>82100</v>
      </c>
      <c r="BK75" s="1" t="e">
        <f>+#REF!</f>
        <v>#REF!</v>
      </c>
      <c r="BL75" s="164" t="e">
        <f>+SUMPRODUCT(AV12:AV24,AW12:AW24)/SUM(AW12:AW24)+0.75</f>
        <v>#REF!</v>
      </c>
      <c r="BM75" s="118" t="e">
        <f t="shared" ref="BM75:BM87" si="22">+BL75-BL71</f>
        <v>#REF!</v>
      </c>
      <c r="BN75" s="118" t="e">
        <f t="shared" si="17"/>
        <v>#REF!</v>
      </c>
      <c r="BO75" s="119" t="e">
        <f t="shared" ref="BO75:BO95" si="23">+BL75/BL71-1</f>
        <v>#REF!</v>
      </c>
      <c r="BP75" s="119" t="e">
        <f t="shared" si="18"/>
        <v>#REF!</v>
      </c>
      <c r="BR75" s="118"/>
      <c r="BS75" s="118"/>
      <c r="BW75" s="118" t="e">
        <f>#REF!</f>
        <v>#REF!</v>
      </c>
      <c r="BX75" s="119" t="e">
        <f t="shared" si="19"/>
        <v>#REF!</v>
      </c>
      <c r="BY75" s="118" t="e">
        <f t="shared" si="16"/>
        <v>#REF!</v>
      </c>
      <c r="BZ75" s="120" t="e">
        <f t="shared" si="20"/>
        <v>#REF!</v>
      </c>
      <c r="CA75" s="119" t="e">
        <f t="shared" si="21"/>
        <v>#REF!</v>
      </c>
      <c r="CB75" s="119" t="e">
        <f>BY75/BY71-1</f>
        <v>#REF!</v>
      </c>
    </row>
    <row r="76" spans="2:80">
      <c r="B76" s="106" t="s">
        <v>34</v>
      </c>
      <c r="D76" s="107">
        <v>68100</v>
      </c>
      <c r="E76" s="108">
        <v>27800</v>
      </c>
      <c r="F76" s="109"/>
      <c r="G76" s="109"/>
      <c r="H76" s="107">
        <v>76400</v>
      </c>
      <c r="I76" s="108">
        <v>29600</v>
      </c>
      <c r="J76" s="109"/>
      <c r="K76" s="109"/>
      <c r="L76" s="107">
        <v>78400</v>
      </c>
      <c r="M76" s="108">
        <v>35000</v>
      </c>
      <c r="N76" s="109"/>
      <c r="O76" s="109"/>
      <c r="P76" s="107">
        <v>74900</v>
      </c>
      <c r="Q76" s="108">
        <v>43200</v>
      </c>
      <c r="R76" s="109"/>
      <c r="S76" s="109"/>
      <c r="T76" s="107">
        <v>81300</v>
      </c>
      <c r="U76" s="108">
        <v>44900</v>
      </c>
      <c r="V76" s="109"/>
      <c r="W76" s="109"/>
      <c r="X76" s="107">
        <v>87600</v>
      </c>
      <c r="Y76" s="108">
        <v>41800</v>
      </c>
      <c r="Z76" s="109"/>
      <c r="AA76" s="109"/>
      <c r="AB76" s="44">
        <v>99800</v>
      </c>
      <c r="AC76" s="110">
        <v>36800</v>
      </c>
      <c r="AD76" s="109"/>
      <c r="AE76" s="109"/>
      <c r="AF76" s="44">
        <v>151400</v>
      </c>
      <c r="AG76" s="47">
        <v>78500</v>
      </c>
      <c r="AH76" s="109"/>
      <c r="AI76" s="109"/>
      <c r="AJ76" s="44">
        <v>110300</v>
      </c>
      <c r="AK76" s="47">
        <v>56300</v>
      </c>
      <c r="AL76" s="109"/>
      <c r="AM76" s="109"/>
      <c r="AN76" s="44">
        <v>140400</v>
      </c>
      <c r="AO76" s="47">
        <v>66100</v>
      </c>
      <c r="AP76" s="109"/>
      <c r="AQ76" s="109"/>
      <c r="AR76" s="48">
        <v>139200</v>
      </c>
      <c r="AS76" s="49">
        <v>76200</v>
      </c>
      <c r="AT76" s="109"/>
      <c r="AU76" s="109"/>
      <c r="AV76" s="44">
        <v>151400</v>
      </c>
      <c r="AW76" s="47">
        <v>78500</v>
      </c>
      <c r="AX76" s="109"/>
      <c r="AY76" s="109"/>
      <c r="AZ76" s="44">
        <v>165500</v>
      </c>
      <c r="BA76" s="47">
        <v>92400</v>
      </c>
      <c r="BB76" s="109"/>
      <c r="BC76" s="109"/>
      <c r="BD76" s="44">
        <v>179600</v>
      </c>
      <c r="BE76" s="47">
        <v>84400</v>
      </c>
      <c r="BK76" s="1" t="e">
        <f>+#REF!</f>
        <v>#REF!</v>
      </c>
      <c r="BL76" s="81" t="e">
        <f>+SUMPRODUCT($AV$25:$AV$37,$AW$25:$AW$37)/SUM($AW$25:$AW$37)+0.75</f>
        <v>#REF!</v>
      </c>
      <c r="BM76" s="118" t="e">
        <f t="shared" si="22"/>
        <v>#REF!</v>
      </c>
      <c r="BN76" s="118" t="e">
        <f t="shared" si="17"/>
        <v>#REF!</v>
      </c>
      <c r="BO76" s="119" t="e">
        <f t="shared" si="23"/>
        <v>#REF!</v>
      </c>
      <c r="BP76" s="119" t="e">
        <f t="shared" si="18"/>
        <v>#REF!</v>
      </c>
      <c r="BR76" s="118"/>
      <c r="BS76" s="118"/>
      <c r="BW76" s="118" t="e">
        <f>#REF!</f>
        <v>#REF!</v>
      </c>
      <c r="BX76" s="119" t="e">
        <f t="shared" si="19"/>
        <v>#REF!</v>
      </c>
      <c r="BY76" s="118" t="e">
        <f t="shared" si="16"/>
        <v>#REF!</v>
      </c>
      <c r="BZ76" s="120" t="e">
        <f t="shared" si="20"/>
        <v>#REF!</v>
      </c>
      <c r="CA76" s="119" t="e">
        <f t="shared" si="21"/>
        <v>#REF!</v>
      </c>
      <c r="CB76" s="119" t="e">
        <f t="shared" ref="CB76:CB95" si="24">BY76/BY72-1</f>
        <v>#REF!</v>
      </c>
    </row>
    <row r="77" spans="2:80">
      <c r="B77" s="106" t="s">
        <v>35</v>
      </c>
      <c r="D77" s="107">
        <v>90400</v>
      </c>
      <c r="E77" s="108">
        <v>33700</v>
      </c>
      <c r="F77" s="109"/>
      <c r="G77" s="109"/>
      <c r="H77" s="107">
        <v>84200</v>
      </c>
      <c r="I77" s="108">
        <v>33000</v>
      </c>
      <c r="J77" s="109"/>
      <c r="K77" s="109"/>
      <c r="L77" s="107">
        <v>73100</v>
      </c>
      <c r="M77" s="108">
        <v>34900</v>
      </c>
      <c r="N77" s="109"/>
      <c r="O77" s="109"/>
      <c r="P77" s="107">
        <v>75500</v>
      </c>
      <c r="Q77" s="108">
        <v>41500</v>
      </c>
      <c r="R77" s="109"/>
      <c r="S77" s="109"/>
      <c r="T77" s="107">
        <v>94900</v>
      </c>
      <c r="U77" s="108">
        <v>40100</v>
      </c>
      <c r="V77" s="109"/>
      <c r="W77" s="109"/>
      <c r="X77" s="107">
        <v>110300</v>
      </c>
      <c r="Y77" s="108">
        <v>42400</v>
      </c>
      <c r="Z77" s="109"/>
      <c r="AA77" s="109"/>
      <c r="AB77" s="44">
        <v>113300</v>
      </c>
      <c r="AC77" s="110">
        <v>43500</v>
      </c>
      <c r="AD77" s="109"/>
      <c r="AE77" s="109"/>
      <c r="AF77" s="44">
        <v>186800</v>
      </c>
      <c r="AG77" s="47">
        <v>79700</v>
      </c>
      <c r="AH77" s="109"/>
      <c r="AI77" s="109"/>
      <c r="AJ77" s="44">
        <v>126900</v>
      </c>
      <c r="AK77" s="47">
        <v>54300</v>
      </c>
      <c r="AL77" s="109"/>
      <c r="AM77" s="109"/>
      <c r="AN77" s="44">
        <v>156100</v>
      </c>
      <c r="AO77" s="47">
        <v>68200</v>
      </c>
      <c r="AP77" s="109"/>
      <c r="AQ77" s="109"/>
      <c r="AR77" s="44">
        <v>167300</v>
      </c>
      <c r="AS77" s="47">
        <v>70000</v>
      </c>
      <c r="AT77" s="109"/>
      <c r="AU77" s="109"/>
      <c r="AV77" s="44">
        <v>186800</v>
      </c>
      <c r="AW77" s="47">
        <v>79700</v>
      </c>
      <c r="AX77" s="109"/>
      <c r="AY77" s="109"/>
      <c r="AZ77" s="44">
        <v>200500</v>
      </c>
      <c r="BA77" s="47">
        <v>101600</v>
      </c>
      <c r="BB77" s="109"/>
      <c r="BC77" s="109"/>
      <c r="BD77" s="44">
        <v>201800</v>
      </c>
      <c r="BE77" s="47">
        <v>92200</v>
      </c>
      <c r="BK77" s="1" t="e">
        <f>+#REF!</f>
        <v>#REF!</v>
      </c>
      <c r="BL77" s="81" t="e">
        <f>+SUMPRODUCT($AV$38:$AV$50,$AW$38:$AW$50)/SUM($AW$38:$AW$50)+0.75</f>
        <v>#REF!</v>
      </c>
      <c r="BM77" s="118" t="e">
        <f t="shared" si="22"/>
        <v>#REF!</v>
      </c>
      <c r="BN77" s="118" t="e">
        <f t="shared" si="17"/>
        <v>#REF!</v>
      </c>
      <c r="BO77" s="119" t="e">
        <f t="shared" si="23"/>
        <v>#REF!</v>
      </c>
      <c r="BP77" s="119" t="e">
        <f t="shared" si="18"/>
        <v>#REF!</v>
      </c>
      <c r="BR77" s="118"/>
      <c r="BS77" s="118"/>
      <c r="BW77" s="118" t="e">
        <f>#REF!</f>
        <v>#REF!</v>
      </c>
      <c r="BX77" s="119" t="e">
        <f t="shared" si="19"/>
        <v>#REF!</v>
      </c>
      <c r="BY77" s="118" t="e">
        <f t="shared" si="16"/>
        <v>#REF!</v>
      </c>
      <c r="BZ77" s="120" t="e">
        <f t="shared" si="20"/>
        <v>#REF!</v>
      </c>
      <c r="CA77" s="119" t="e">
        <f t="shared" si="21"/>
        <v>#REF!</v>
      </c>
      <c r="CB77" s="119" t="e">
        <f t="shared" si="24"/>
        <v>#REF!</v>
      </c>
    </row>
    <row r="78" spans="2:80">
      <c r="B78" s="106" t="s">
        <v>36</v>
      </c>
      <c r="D78" s="107">
        <v>78500</v>
      </c>
      <c r="E78" s="108">
        <v>39300</v>
      </c>
      <c r="F78" s="109"/>
      <c r="G78" s="109"/>
      <c r="H78" s="107">
        <v>74300</v>
      </c>
      <c r="I78" s="108">
        <v>33200</v>
      </c>
      <c r="J78" s="109"/>
      <c r="K78" s="109"/>
      <c r="L78" s="107">
        <v>71100</v>
      </c>
      <c r="M78" s="108">
        <v>34500</v>
      </c>
      <c r="N78" s="109"/>
      <c r="O78" s="109"/>
      <c r="P78" s="107">
        <v>86000</v>
      </c>
      <c r="Q78" s="108">
        <v>44600</v>
      </c>
      <c r="R78" s="109"/>
      <c r="S78" s="109"/>
      <c r="T78" s="107">
        <v>85600</v>
      </c>
      <c r="U78" s="108">
        <v>49300</v>
      </c>
      <c r="V78" s="109"/>
      <c r="W78" s="109"/>
      <c r="X78" s="107">
        <v>104300</v>
      </c>
      <c r="Y78" s="108">
        <v>55200</v>
      </c>
      <c r="Z78" s="109"/>
      <c r="AA78" s="109"/>
      <c r="AB78" s="44">
        <v>108300</v>
      </c>
      <c r="AC78" s="110">
        <v>52600</v>
      </c>
      <c r="AD78" s="109"/>
      <c r="AE78" s="109"/>
      <c r="AF78" s="44">
        <v>195300</v>
      </c>
      <c r="AG78" s="47">
        <v>95700</v>
      </c>
      <c r="AH78" s="109"/>
      <c r="AI78" s="109"/>
      <c r="AJ78" s="44">
        <v>135600</v>
      </c>
      <c r="AK78" s="47">
        <v>60800</v>
      </c>
      <c r="AL78" s="109"/>
      <c r="AM78" s="109"/>
      <c r="AN78" s="44">
        <v>152600</v>
      </c>
      <c r="AO78" s="47">
        <v>78700</v>
      </c>
      <c r="AP78" s="109"/>
      <c r="AQ78" s="109"/>
      <c r="AR78" s="44">
        <v>162500</v>
      </c>
      <c r="AS78" s="47">
        <v>85000</v>
      </c>
      <c r="AT78" s="109"/>
      <c r="AU78" s="109"/>
      <c r="AV78" s="44">
        <v>195300</v>
      </c>
      <c r="AW78" s="47">
        <v>95700</v>
      </c>
      <c r="AX78" s="109"/>
      <c r="AY78" s="109"/>
      <c r="AZ78" s="44">
        <v>187400</v>
      </c>
      <c r="BA78" s="47">
        <v>101000</v>
      </c>
      <c r="BB78" s="109"/>
      <c r="BC78" s="109"/>
      <c r="BD78" s="44">
        <v>200900</v>
      </c>
      <c r="BE78" s="47">
        <v>110300</v>
      </c>
      <c r="BK78" s="1" t="e">
        <f>+#REF!</f>
        <v>#REF!</v>
      </c>
      <c r="BL78" s="81" t="e">
        <f>+SUMPRODUCT($AV$51:$AV$63,$AW$51:$AW$63)/SUM($AW$51:$AW$63)+0.75</f>
        <v>#REF!</v>
      </c>
      <c r="BM78" s="118" t="e">
        <f t="shared" si="22"/>
        <v>#REF!</v>
      </c>
      <c r="BN78" s="118" t="e">
        <f t="shared" si="17"/>
        <v>#REF!</v>
      </c>
      <c r="BO78" s="119" t="e">
        <f t="shared" si="23"/>
        <v>#REF!</v>
      </c>
      <c r="BP78" s="119" t="e">
        <f t="shared" si="18"/>
        <v>#REF!</v>
      </c>
      <c r="BR78" s="118"/>
      <c r="BS78" s="118"/>
      <c r="BW78" s="118" t="e">
        <f>#REF!</f>
        <v>#REF!</v>
      </c>
      <c r="BX78" s="119" t="e">
        <f t="shared" si="19"/>
        <v>#REF!</v>
      </c>
      <c r="BY78" s="118" t="e">
        <f t="shared" si="16"/>
        <v>#REF!</v>
      </c>
      <c r="BZ78" s="120" t="e">
        <f t="shared" si="20"/>
        <v>#REF!</v>
      </c>
      <c r="CA78" s="119" t="e">
        <f t="shared" si="21"/>
        <v>#REF!</v>
      </c>
      <c r="CB78" s="119" t="e">
        <f t="shared" si="24"/>
        <v>#REF!</v>
      </c>
    </row>
    <row r="79" spans="2:80">
      <c r="B79" s="106" t="s">
        <v>37</v>
      </c>
      <c r="D79" s="107">
        <v>69300</v>
      </c>
      <c r="E79" s="108">
        <v>41700</v>
      </c>
      <c r="F79" s="109"/>
      <c r="G79" s="109"/>
      <c r="H79" s="107">
        <v>61400</v>
      </c>
      <c r="I79" s="108">
        <v>34800</v>
      </c>
      <c r="J79" s="109"/>
      <c r="K79" s="109"/>
      <c r="L79" s="107">
        <v>77700</v>
      </c>
      <c r="M79" s="108">
        <v>40800</v>
      </c>
      <c r="N79" s="109"/>
      <c r="O79" s="109"/>
      <c r="P79" s="107">
        <v>80800</v>
      </c>
      <c r="Q79" s="108">
        <v>51000</v>
      </c>
      <c r="R79" s="109"/>
      <c r="S79" s="109"/>
      <c r="T79" s="107">
        <v>73200</v>
      </c>
      <c r="U79" s="108">
        <v>48200</v>
      </c>
      <c r="V79" s="109"/>
      <c r="W79" s="109"/>
      <c r="X79" s="107">
        <v>86600</v>
      </c>
      <c r="Y79" s="108">
        <v>52900</v>
      </c>
      <c r="Z79" s="109"/>
      <c r="AA79" s="109"/>
      <c r="AB79" s="44">
        <v>104900</v>
      </c>
      <c r="AC79" s="110">
        <v>58600</v>
      </c>
      <c r="AD79" s="109"/>
      <c r="AE79" s="109"/>
      <c r="AF79" s="44">
        <v>164200</v>
      </c>
      <c r="AG79" s="47">
        <v>100100</v>
      </c>
      <c r="AH79" s="109"/>
      <c r="AI79" s="109"/>
      <c r="AJ79" s="44">
        <v>128700</v>
      </c>
      <c r="AK79" s="47">
        <v>71000</v>
      </c>
      <c r="AL79" s="109"/>
      <c r="AM79" s="109"/>
      <c r="AN79" s="44">
        <v>143100</v>
      </c>
      <c r="AO79" s="47">
        <v>86300</v>
      </c>
      <c r="AP79" s="109"/>
      <c r="AQ79" s="109"/>
      <c r="AR79" s="44">
        <v>147500</v>
      </c>
      <c r="AS79" s="47">
        <v>90900</v>
      </c>
      <c r="AT79" s="109"/>
      <c r="AU79" s="109"/>
      <c r="AV79" s="44">
        <v>164200</v>
      </c>
      <c r="AW79" s="47">
        <v>100100</v>
      </c>
      <c r="AX79" s="109"/>
      <c r="AY79" s="109"/>
      <c r="AZ79" s="44">
        <v>180600</v>
      </c>
      <c r="BA79" s="47">
        <v>111500</v>
      </c>
      <c r="BB79" s="109"/>
      <c r="BC79" s="109"/>
      <c r="BD79" s="48">
        <v>182400</v>
      </c>
      <c r="BE79" s="49">
        <v>120300</v>
      </c>
      <c r="BK79" s="1" t="e">
        <f>+#REF!</f>
        <v>#REF!</v>
      </c>
      <c r="BL79" s="164" t="e">
        <f>+SUMPRODUCT(AZ12:AZ24,BA12:BA24)/SUM(BA12:BA24)+0.75</f>
        <v>#REF!</v>
      </c>
      <c r="BM79" s="118" t="e">
        <f t="shared" si="22"/>
        <v>#REF!</v>
      </c>
      <c r="BN79" s="118" t="e">
        <f t="shared" si="17"/>
        <v>#REF!</v>
      </c>
      <c r="BO79" s="119" t="e">
        <f t="shared" si="23"/>
        <v>#REF!</v>
      </c>
      <c r="BP79" s="119" t="e">
        <f t="shared" si="18"/>
        <v>#REF!</v>
      </c>
      <c r="BR79" s="118"/>
      <c r="BS79" s="118"/>
      <c r="BW79" s="118" t="e">
        <f>#REF!</f>
        <v>#REF!</v>
      </c>
      <c r="BX79" s="119" t="e">
        <f t="shared" si="19"/>
        <v>#REF!</v>
      </c>
      <c r="BY79" s="118" t="e">
        <f t="shared" si="16"/>
        <v>#REF!</v>
      </c>
      <c r="BZ79" s="120" t="e">
        <f t="shared" si="20"/>
        <v>#REF!</v>
      </c>
      <c r="CA79" s="119" t="e">
        <f t="shared" si="21"/>
        <v>#REF!</v>
      </c>
      <c r="CB79" s="119" t="e">
        <f t="shared" si="24"/>
        <v>#REF!</v>
      </c>
    </row>
    <row r="80" spans="2:80">
      <c r="B80" s="106" t="s">
        <v>38</v>
      </c>
      <c r="D80" s="107">
        <v>52200</v>
      </c>
      <c r="E80" s="108">
        <v>44000</v>
      </c>
      <c r="F80" s="109"/>
      <c r="G80" s="109"/>
      <c r="H80" s="107">
        <v>45800</v>
      </c>
      <c r="I80" s="108">
        <v>39100</v>
      </c>
      <c r="J80" s="109"/>
      <c r="K80" s="109"/>
      <c r="L80" s="107">
        <v>59500</v>
      </c>
      <c r="M80" s="108">
        <v>42200</v>
      </c>
      <c r="N80" s="109"/>
      <c r="O80" s="109"/>
      <c r="P80" s="107">
        <v>60400</v>
      </c>
      <c r="Q80" s="108">
        <v>48400</v>
      </c>
      <c r="R80" s="109"/>
      <c r="S80" s="109"/>
      <c r="T80" s="107">
        <v>59800</v>
      </c>
      <c r="U80" s="108">
        <v>51800</v>
      </c>
      <c r="V80" s="109"/>
      <c r="W80" s="109"/>
      <c r="X80" s="107">
        <v>74100</v>
      </c>
      <c r="Y80" s="108">
        <v>57800</v>
      </c>
      <c r="Z80" s="109"/>
      <c r="AA80" s="109"/>
      <c r="AB80" s="44">
        <v>79100</v>
      </c>
      <c r="AC80" s="110">
        <v>66700</v>
      </c>
      <c r="AD80" s="109"/>
      <c r="AE80" s="109"/>
      <c r="AF80" s="44">
        <v>138300</v>
      </c>
      <c r="AG80" s="47">
        <v>106800</v>
      </c>
      <c r="AH80" s="109"/>
      <c r="AI80" s="109"/>
      <c r="AJ80" s="48">
        <v>98200</v>
      </c>
      <c r="AK80" s="49">
        <v>72300</v>
      </c>
      <c r="AL80" s="109"/>
      <c r="AM80" s="109"/>
      <c r="AN80" s="44">
        <v>122800</v>
      </c>
      <c r="AO80" s="47">
        <v>85600</v>
      </c>
      <c r="AP80" s="109"/>
      <c r="AQ80" s="109"/>
      <c r="AR80" s="44">
        <v>122100</v>
      </c>
      <c r="AS80" s="47">
        <v>93600</v>
      </c>
      <c r="AT80" s="109"/>
      <c r="AU80" s="109"/>
      <c r="AV80" s="44">
        <v>138300</v>
      </c>
      <c r="AW80" s="47">
        <v>106800</v>
      </c>
      <c r="AX80" s="109"/>
      <c r="AY80" s="109"/>
      <c r="AZ80" s="44">
        <v>140800</v>
      </c>
      <c r="BA80" s="47">
        <v>118700</v>
      </c>
      <c r="BB80" s="109"/>
      <c r="BC80" s="109"/>
      <c r="BD80" s="48">
        <v>143900</v>
      </c>
      <c r="BE80" s="49">
        <v>114700</v>
      </c>
      <c r="BK80" s="1" t="e">
        <f>+#REF!</f>
        <v>#REF!</v>
      </c>
      <c r="BL80" s="81" t="e">
        <f>+SUMPRODUCT($AZ$25:$AZ$37,$BA$25:$BA$37)/SUM($BA$25:$BA$37)+0.75</f>
        <v>#REF!</v>
      </c>
      <c r="BM80" s="118" t="e">
        <f t="shared" si="22"/>
        <v>#REF!</v>
      </c>
      <c r="BN80" s="118" t="e">
        <f t="shared" si="17"/>
        <v>#REF!</v>
      </c>
      <c r="BO80" s="119" t="e">
        <f t="shared" si="23"/>
        <v>#REF!</v>
      </c>
      <c r="BP80" s="119" t="e">
        <f t="shared" si="18"/>
        <v>#REF!</v>
      </c>
      <c r="BR80" s="118"/>
      <c r="BS80" s="118"/>
      <c r="BW80" s="118" t="e">
        <f>#REF!</f>
        <v>#REF!</v>
      </c>
      <c r="BX80" s="119" t="e">
        <f t="shared" si="19"/>
        <v>#REF!</v>
      </c>
      <c r="BY80" s="118" t="e">
        <f t="shared" si="16"/>
        <v>#REF!</v>
      </c>
      <c r="BZ80" s="120" t="e">
        <f t="shared" si="20"/>
        <v>#REF!</v>
      </c>
      <c r="CA80" s="119" t="e">
        <f t="shared" si="21"/>
        <v>#REF!</v>
      </c>
      <c r="CB80" s="119" t="e">
        <f t="shared" si="24"/>
        <v>#REF!</v>
      </c>
    </row>
    <row r="81" spans="2:80">
      <c r="B81" s="106" t="s">
        <v>39</v>
      </c>
      <c r="D81" s="107">
        <v>41200</v>
      </c>
      <c r="E81" s="108">
        <v>47100</v>
      </c>
      <c r="F81" s="109"/>
      <c r="G81" s="109"/>
      <c r="H81" s="107">
        <v>38800</v>
      </c>
      <c r="I81" s="108">
        <v>40600</v>
      </c>
      <c r="J81" s="109"/>
      <c r="K81" s="109"/>
      <c r="L81" s="107">
        <v>44300</v>
      </c>
      <c r="M81" s="108">
        <v>48900</v>
      </c>
      <c r="N81" s="109"/>
      <c r="O81" s="109"/>
      <c r="P81" s="107">
        <v>43300</v>
      </c>
      <c r="Q81" s="108">
        <v>53600</v>
      </c>
      <c r="R81" s="109"/>
      <c r="S81" s="109"/>
      <c r="T81" s="107">
        <v>41300</v>
      </c>
      <c r="U81" s="108">
        <v>62100</v>
      </c>
      <c r="V81" s="109"/>
      <c r="W81" s="109"/>
      <c r="X81" s="107">
        <v>56600</v>
      </c>
      <c r="Y81" s="108">
        <v>66800</v>
      </c>
      <c r="Z81" s="109"/>
      <c r="AA81" s="109"/>
      <c r="AB81" s="44">
        <v>66600</v>
      </c>
      <c r="AC81" s="110">
        <v>66000</v>
      </c>
      <c r="AD81" s="109"/>
      <c r="AE81" s="109"/>
      <c r="AF81" s="44">
        <v>109700</v>
      </c>
      <c r="AG81" s="47">
        <v>110200</v>
      </c>
      <c r="AH81" s="109"/>
      <c r="AI81" s="109"/>
      <c r="AJ81" s="48">
        <v>83600</v>
      </c>
      <c r="AK81" s="49">
        <v>74000</v>
      </c>
      <c r="AL81" s="109"/>
      <c r="AM81" s="109"/>
      <c r="AN81" s="44">
        <v>99300</v>
      </c>
      <c r="AO81" s="47">
        <v>93400</v>
      </c>
      <c r="AP81" s="109"/>
      <c r="AQ81" s="109"/>
      <c r="AR81" s="48">
        <v>89700</v>
      </c>
      <c r="AS81" s="49">
        <v>94800</v>
      </c>
      <c r="AT81" s="109"/>
      <c r="AU81" s="109"/>
      <c r="AV81" s="44">
        <v>109700</v>
      </c>
      <c r="AW81" s="47">
        <v>110200</v>
      </c>
      <c r="AX81" s="109"/>
      <c r="AY81" s="109"/>
      <c r="AZ81" s="44">
        <v>109500</v>
      </c>
      <c r="BA81" s="47">
        <v>107800</v>
      </c>
      <c r="BB81" s="109"/>
      <c r="BC81" s="109"/>
      <c r="BD81" s="48">
        <v>120700</v>
      </c>
      <c r="BE81" s="49">
        <v>108100</v>
      </c>
      <c r="BK81" s="1" t="e">
        <f>+#REF!</f>
        <v>#REF!</v>
      </c>
      <c r="BL81" s="81" t="e">
        <f>+SUMPRODUCT($AZ$38:$AZ$50,$BA$38:$BA$50)/SUM($BA$38:$BA$50)+0.75</f>
        <v>#REF!</v>
      </c>
      <c r="BM81" s="118" t="e">
        <f t="shared" si="22"/>
        <v>#REF!</v>
      </c>
      <c r="BN81" s="118" t="e">
        <f t="shared" si="17"/>
        <v>#REF!</v>
      </c>
      <c r="BO81" s="119" t="e">
        <f t="shared" si="23"/>
        <v>#REF!</v>
      </c>
      <c r="BP81" s="119" t="e">
        <f t="shared" si="18"/>
        <v>#REF!</v>
      </c>
      <c r="BR81" s="118"/>
      <c r="BS81" s="118"/>
      <c r="BW81" s="118" t="e">
        <f>#REF!</f>
        <v>#REF!</v>
      </c>
      <c r="BX81" s="119" t="e">
        <f t="shared" si="19"/>
        <v>#REF!</v>
      </c>
      <c r="BY81" s="118" t="e">
        <f t="shared" si="16"/>
        <v>#REF!</v>
      </c>
      <c r="BZ81" s="120" t="e">
        <f t="shared" si="20"/>
        <v>#REF!</v>
      </c>
      <c r="CA81" s="119" t="e">
        <f t="shared" si="21"/>
        <v>#REF!</v>
      </c>
      <c r="CB81" s="119" t="e">
        <f t="shared" si="24"/>
        <v>#REF!</v>
      </c>
    </row>
    <row r="82" spans="2:80">
      <c r="B82" s="33" t="s">
        <v>40</v>
      </c>
      <c r="C82" s="50"/>
      <c r="D82" s="111">
        <v>606000</v>
      </c>
      <c r="E82" s="112">
        <v>422100</v>
      </c>
      <c r="F82" s="51"/>
      <c r="G82" s="51"/>
      <c r="H82" s="111">
        <v>582400</v>
      </c>
      <c r="I82" s="112">
        <v>411400</v>
      </c>
      <c r="J82" s="51"/>
      <c r="K82" s="51"/>
      <c r="L82" s="111">
        <v>620900</v>
      </c>
      <c r="M82" s="112">
        <v>443900</v>
      </c>
      <c r="N82" s="51"/>
      <c r="O82" s="51"/>
      <c r="P82" s="111">
        <v>654900</v>
      </c>
      <c r="Q82" s="112">
        <v>508400</v>
      </c>
      <c r="R82" s="51"/>
      <c r="S82" s="51"/>
      <c r="T82" s="111">
        <v>687600</v>
      </c>
      <c r="U82" s="112">
        <v>537000</v>
      </c>
      <c r="V82" s="51"/>
      <c r="W82" s="51"/>
      <c r="X82" s="111">
        <v>779100</v>
      </c>
      <c r="Y82" s="112">
        <v>573600</v>
      </c>
      <c r="Z82" s="51"/>
      <c r="AA82" s="51"/>
      <c r="AB82" s="111">
        <v>842600</v>
      </c>
      <c r="AC82" s="112">
        <v>598500</v>
      </c>
      <c r="AD82" s="51"/>
      <c r="AE82" s="51"/>
      <c r="AF82" s="111">
        <v>1296600</v>
      </c>
      <c r="AG82" s="112">
        <v>911300</v>
      </c>
      <c r="AH82" s="51"/>
      <c r="AI82" s="51"/>
      <c r="AJ82" s="111">
        <v>1028800</v>
      </c>
      <c r="AK82" s="112">
        <v>741000</v>
      </c>
      <c r="AL82" s="51"/>
      <c r="AM82" s="51"/>
      <c r="AN82" s="111">
        <v>1202200</v>
      </c>
      <c r="AO82" s="112">
        <v>855700</v>
      </c>
      <c r="AP82" s="51"/>
      <c r="AQ82" s="51"/>
      <c r="AR82" s="111">
        <v>1234700</v>
      </c>
      <c r="AS82" s="112">
        <v>944600</v>
      </c>
      <c r="AT82" s="51"/>
      <c r="AU82" s="51"/>
      <c r="AV82" s="111">
        <v>1370500</v>
      </c>
      <c r="AW82" s="112">
        <v>1005600</v>
      </c>
      <c r="AX82" s="51"/>
      <c r="AY82" s="51"/>
      <c r="AZ82" s="111">
        <v>1521200</v>
      </c>
      <c r="BA82" s="112">
        <v>1183100</v>
      </c>
      <c r="BB82" s="51"/>
      <c r="BC82" s="51"/>
      <c r="BD82" s="111">
        <v>1487700</v>
      </c>
      <c r="BE82" s="112">
        <v>1143600</v>
      </c>
      <c r="BK82" s="1" t="e">
        <f>+#REF!</f>
        <v>#REF!</v>
      </c>
      <c r="BL82" s="81" t="e">
        <f>+SUMPRODUCT($AZ$51:$AZ$63,$BA$51:$BA$63)/SUM($BA$51:$BA$63)+0.75</f>
        <v>#REF!</v>
      </c>
      <c r="BM82" s="118" t="e">
        <f t="shared" si="22"/>
        <v>#REF!</v>
      </c>
      <c r="BN82" s="118" t="e">
        <f t="shared" si="17"/>
        <v>#REF!</v>
      </c>
      <c r="BO82" s="119" t="e">
        <f t="shared" si="23"/>
        <v>#REF!</v>
      </c>
      <c r="BP82" s="119" t="e">
        <f t="shared" si="18"/>
        <v>#REF!</v>
      </c>
      <c r="BR82" s="118"/>
      <c r="BS82" s="118"/>
      <c r="BW82" s="118" t="e">
        <f>#REF!</f>
        <v>#REF!</v>
      </c>
      <c r="BX82" s="119" t="e">
        <f t="shared" si="19"/>
        <v>#REF!</v>
      </c>
      <c r="BY82" s="118" t="e">
        <f t="shared" si="16"/>
        <v>#REF!</v>
      </c>
      <c r="BZ82" s="120" t="e">
        <f t="shared" si="20"/>
        <v>#REF!</v>
      </c>
      <c r="CA82" s="119" t="e">
        <f t="shared" si="21"/>
        <v>#REF!</v>
      </c>
      <c r="CB82" s="119" t="e">
        <f t="shared" si="24"/>
        <v>#REF!</v>
      </c>
    </row>
    <row r="83" spans="2:80">
      <c r="BK83" s="1" t="e">
        <f>+#REF!</f>
        <v>#REF!</v>
      </c>
      <c r="BL83" s="164" t="e">
        <f>+SUMPRODUCT(BD12:BD24,BE12:BE24)/SUM(BE12:BE24)+0.75</f>
        <v>#REF!</v>
      </c>
      <c r="BM83" s="118" t="e">
        <f t="shared" si="22"/>
        <v>#REF!</v>
      </c>
      <c r="BN83" s="118" t="e">
        <f t="shared" si="17"/>
        <v>#REF!</v>
      </c>
      <c r="BO83" s="119" t="e">
        <f t="shared" si="23"/>
        <v>#REF!</v>
      </c>
      <c r="BP83" s="119" t="e">
        <f t="shared" si="18"/>
        <v>#REF!</v>
      </c>
      <c r="BR83" s="118"/>
      <c r="BS83" s="118"/>
      <c r="BW83" s="118" t="e">
        <f>#REF!</f>
        <v>#REF!</v>
      </c>
      <c r="BX83" s="119" t="e">
        <f t="shared" si="19"/>
        <v>#REF!</v>
      </c>
      <c r="BY83" s="118" t="e">
        <f t="shared" si="16"/>
        <v>#REF!</v>
      </c>
      <c r="BZ83" s="120" t="e">
        <f t="shared" si="20"/>
        <v>#REF!</v>
      </c>
      <c r="CA83" s="119" t="e">
        <f t="shared" si="21"/>
        <v>#REF!</v>
      </c>
      <c r="CB83" s="119" t="e">
        <f t="shared" si="24"/>
        <v>#REF!</v>
      </c>
    </row>
    <row r="84" spans="2:80">
      <c r="BK84" s="1" t="e">
        <f>+#REF!</f>
        <v>#REF!</v>
      </c>
      <c r="BL84" s="81" t="e">
        <f>+SUMPRODUCT($BD$25:$BD$37,$BE$25:$BE$37)/SUM($BE$25:$BE$37)+0.75</f>
        <v>#REF!</v>
      </c>
      <c r="BM84" s="118" t="e">
        <f t="shared" si="22"/>
        <v>#REF!</v>
      </c>
      <c r="BN84" s="118" t="e">
        <f t="shared" si="17"/>
        <v>#REF!</v>
      </c>
      <c r="BO84" s="119" t="e">
        <f t="shared" si="23"/>
        <v>#REF!</v>
      </c>
      <c r="BP84" s="119" t="e">
        <f t="shared" si="18"/>
        <v>#REF!</v>
      </c>
      <c r="BR84" s="118"/>
      <c r="BS84" s="118"/>
      <c r="BW84" s="118" t="e">
        <f>#REF!</f>
        <v>#REF!</v>
      </c>
      <c r="BX84" s="119" t="e">
        <f t="shared" si="19"/>
        <v>#REF!</v>
      </c>
      <c r="BY84" s="118" t="e">
        <f t="shared" si="16"/>
        <v>#REF!</v>
      </c>
      <c r="BZ84" s="120" t="e">
        <f t="shared" si="20"/>
        <v>#REF!</v>
      </c>
      <c r="CA84" s="119" t="e">
        <f t="shared" si="21"/>
        <v>#REF!</v>
      </c>
      <c r="CB84" s="119" t="e">
        <f t="shared" si="24"/>
        <v>#REF!</v>
      </c>
    </row>
    <row r="85" spans="2:80">
      <c r="BK85" s="1" t="e">
        <f>+#REF!</f>
        <v>#REF!</v>
      </c>
      <c r="BL85" s="81" t="e">
        <f>+SUMPRODUCT($BD$38:$BD$50,$BE$38:$BE$50)/SUM($BE$38:$BE$50)+0.75</f>
        <v>#REF!</v>
      </c>
      <c r="BM85" s="118" t="e">
        <f t="shared" si="22"/>
        <v>#REF!</v>
      </c>
      <c r="BN85" s="118" t="e">
        <f t="shared" si="17"/>
        <v>#REF!</v>
      </c>
      <c r="BO85" s="119" t="e">
        <f t="shared" si="23"/>
        <v>#REF!</v>
      </c>
      <c r="BP85" s="119" t="e">
        <f t="shared" si="18"/>
        <v>#REF!</v>
      </c>
      <c r="BR85" s="118"/>
      <c r="BS85" s="118"/>
      <c r="BW85" s="118" t="e">
        <f>#REF!</f>
        <v>#REF!</v>
      </c>
      <c r="BX85" s="119" t="e">
        <f t="shared" si="19"/>
        <v>#REF!</v>
      </c>
      <c r="BY85" s="118" t="e">
        <f t="shared" si="16"/>
        <v>#REF!</v>
      </c>
      <c r="BZ85" s="120" t="e">
        <f t="shared" si="20"/>
        <v>#REF!</v>
      </c>
      <c r="CA85" s="119" t="e">
        <f t="shared" si="21"/>
        <v>#REF!</v>
      </c>
      <c r="CB85" s="119" t="e">
        <f t="shared" si="24"/>
        <v>#REF!</v>
      </c>
    </row>
    <row r="86" spans="2:80">
      <c r="BK86" s="1" t="e">
        <f>+#REF!</f>
        <v>#REF!</v>
      </c>
      <c r="BL86" s="81" t="e">
        <f>+SUMPRODUCT($BD$51:$BD$63,$BE$51:$BE$63)/SUM($BE$51:$BE$63)+0.75</f>
        <v>#REF!</v>
      </c>
      <c r="BM86" s="118" t="e">
        <f t="shared" si="22"/>
        <v>#REF!</v>
      </c>
      <c r="BN86" s="118" t="e">
        <f t="shared" si="17"/>
        <v>#REF!</v>
      </c>
      <c r="BO86" s="119" t="e">
        <f t="shared" si="23"/>
        <v>#REF!</v>
      </c>
      <c r="BP86" s="119" t="e">
        <f t="shared" si="18"/>
        <v>#REF!</v>
      </c>
      <c r="BR86" s="118"/>
      <c r="BS86" s="118"/>
      <c r="BW86" s="118" t="e">
        <f>#REF!</f>
        <v>#REF!</v>
      </c>
      <c r="BX86" s="119" t="e">
        <f t="shared" si="19"/>
        <v>#REF!</v>
      </c>
      <c r="BY86" s="118" t="e">
        <f t="shared" si="16"/>
        <v>#REF!</v>
      </c>
      <c r="BZ86" s="120" t="e">
        <f t="shared" si="20"/>
        <v>#REF!</v>
      </c>
      <c r="CA86" s="119" t="e">
        <f t="shared" si="21"/>
        <v>#REF!</v>
      </c>
      <c r="CB86" s="119" t="e">
        <f t="shared" si="24"/>
        <v>#REF!</v>
      </c>
    </row>
    <row r="87" spans="2:80">
      <c r="BK87" s="1" t="e">
        <f>+#REF!</f>
        <v>#REF!</v>
      </c>
      <c r="BL87" s="3" t="e">
        <f>+SUMPRODUCT(BH12:BH24,BJ12:BJ24)/SUM(BJ12:BJ24)</f>
        <v>#REF!</v>
      </c>
      <c r="BM87" s="118" t="e">
        <f t="shared" si="22"/>
        <v>#REF!</v>
      </c>
      <c r="BN87" s="118" t="e">
        <f t="shared" si="17"/>
        <v>#REF!</v>
      </c>
      <c r="BO87" s="119" t="e">
        <f t="shared" si="23"/>
        <v>#REF!</v>
      </c>
      <c r="BP87" s="119" t="e">
        <f t="shared" si="18"/>
        <v>#REF!</v>
      </c>
      <c r="BQ87" s="3" t="e">
        <f>+SUMPRODUCT(BI12:BI24,BJ12:BJ24)/SUM(BJ12:BJ24)</f>
        <v>#REF!</v>
      </c>
      <c r="BR87" s="118"/>
      <c r="BS87" s="118"/>
      <c r="BW87" s="118" t="e">
        <f>#REF!</f>
        <v>#REF!</v>
      </c>
      <c r="BX87" s="119" t="e">
        <f t="shared" si="19"/>
        <v>#REF!</v>
      </c>
      <c r="BY87" s="118" t="e">
        <f t="shared" si="16"/>
        <v>#REF!</v>
      </c>
      <c r="BZ87" s="120" t="e">
        <f t="shared" si="20"/>
        <v>#REF!</v>
      </c>
      <c r="CA87" s="119" t="e">
        <f t="shared" si="21"/>
        <v>#REF!</v>
      </c>
      <c r="CB87" s="119" t="e">
        <f t="shared" si="24"/>
        <v>#REF!</v>
      </c>
    </row>
    <row r="88" spans="2:80">
      <c r="BK88" s="1" t="e">
        <f>+#REF!</f>
        <v>#REF!</v>
      </c>
      <c r="BL88" s="72" t="e">
        <f>+SUMPRODUCT($BH$25:$BH$37,$BJ$25:$BJ$37)/SUM($BJ$25:$BJ$37)</f>
        <v>#REF!</v>
      </c>
      <c r="BM88" s="118" t="e">
        <f t="shared" ref="BM88:BM90" si="25">+BL88-BL84</f>
        <v>#REF!</v>
      </c>
      <c r="BN88" s="118" t="e">
        <f t="shared" si="17"/>
        <v>#REF!</v>
      </c>
      <c r="BO88" s="119" t="e">
        <f t="shared" si="23"/>
        <v>#REF!</v>
      </c>
      <c r="BP88" s="119" t="e">
        <f t="shared" si="18"/>
        <v>#REF!</v>
      </c>
      <c r="BQ88" s="72" t="e">
        <f>+SUMPRODUCT($BI$25:$BI$37,$BJ$25:$BJ$37)/SUM($BJ$25:$BJ$37)</f>
        <v>#REF!</v>
      </c>
      <c r="BR88" s="118"/>
      <c r="BS88" s="118"/>
      <c r="BW88" s="118" t="e">
        <f>#REF!</f>
        <v>#REF!</v>
      </c>
      <c r="BX88" s="119" t="e">
        <f t="shared" si="19"/>
        <v>#REF!</v>
      </c>
      <c r="BY88" s="118" t="e">
        <f t="shared" si="16"/>
        <v>#REF!</v>
      </c>
      <c r="BZ88" s="120" t="e">
        <f t="shared" si="20"/>
        <v>#REF!</v>
      </c>
      <c r="CA88" s="119" t="e">
        <f t="shared" si="21"/>
        <v>#REF!</v>
      </c>
      <c r="CB88" s="119" t="e">
        <f t="shared" si="24"/>
        <v>#REF!</v>
      </c>
    </row>
    <row r="89" spans="2:80">
      <c r="BK89" s="1" t="e">
        <f>+#REF!</f>
        <v>#REF!</v>
      </c>
      <c r="BL89" s="72" t="e">
        <f>+SUMPRODUCT($BH$38:$BH$50,$BJ$38:$BJ$50)/SUM($BJ$38:$BJ$50)</f>
        <v>#REF!</v>
      </c>
      <c r="BM89" s="118" t="e">
        <f t="shared" si="25"/>
        <v>#REF!</v>
      </c>
      <c r="BN89" s="118" t="e">
        <f t="shared" si="17"/>
        <v>#REF!</v>
      </c>
      <c r="BO89" s="119" t="e">
        <f t="shared" si="23"/>
        <v>#REF!</v>
      </c>
      <c r="BP89" s="119" t="e">
        <f t="shared" si="18"/>
        <v>#REF!</v>
      </c>
      <c r="BQ89" s="72" t="e">
        <f>+SUMPRODUCT($BI$38:$BI$50,$BJ$38:$BJ$50)/SUM($BJ$38:$BJ$50)</f>
        <v>#REF!</v>
      </c>
      <c r="BR89" s="118"/>
      <c r="BS89" s="118"/>
      <c r="BW89" s="118" t="e">
        <f>#REF!</f>
        <v>#REF!</v>
      </c>
      <c r="BX89" s="119" t="e">
        <f t="shared" si="19"/>
        <v>#REF!</v>
      </c>
      <c r="BY89" s="118" t="e">
        <f t="shared" si="16"/>
        <v>#REF!</v>
      </c>
      <c r="BZ89" s="120" t="e">
        <f t="shared" si="20"/>
        <v>#REF!</v>
      </c>
      <c r="CA89" s="119" t="e">
        <f t="shared" si="21"/>
        <v>#REF!</v>
      </c>
      <c r="CB89" s="119" t="e">
        <f t="shared" si="24"/>
        <v>#REF!</v>
      </c>
    </row>
    <row r="90" spans="2:80">
      <c r="BK90" s="1" t="e">
        <f>+#REF!</f>
        <v>#REF!</v>
      </c>
      <c r="BL90" s="72" t="e">
        <f>+SUMPRODUCT($BH$51:$BH$63,$BJ$51:$BJ$63)/SUM($BJ$51:$BJ$63)</f>
        <v>#REF!</v>
      </c>
      <c r="BM90" s="118" t="e">
        <f t="shared" si="25"/>
        <v>#REF!</v>
      </c>
      <c r="BN90" s="118" t="e">
        <f t="shared" si="17"/>
        <v>#REF!</v>
      </c>
      <c r="BO90" s="119" t="e">
        <f t="shared" si="23"/>
        <v>#REF!</v>
      </c>
      <c r="BP90" s="119" t="e">
        <f t="shared" si="18"/>
        <v>#REF!</v>
      </c>
      <c r="BQ90" s="72" t="e">
        <f>+SUMPRODUCT($BI$51:$BI$63,$BJ$51:$BJ$63)/SUM($BJ$51:$BJ$63)</f>
        <v>#REF!</v>
      </c>
      <c r="BR90" s="118"/>
      <c r="BS90" s="118"/>
      <c r="BW90" s="118" t="e">
        <f>#REF!</f>
        <v>#REF!</v>
      </c>
      <c r="BX90" s="119" t="e">
        <f t="shared" si="19"/>
        <v>#REF!</v>
      </c>
      <c r="BY90" s="118" t="e">
        <f t="shared" si="16"/>
        <v>#REF!</v>
      </c>
      <c r="BZ90" s="120" t="e">
        <f t="shared" si="20"/>
        <v>#REF!</v>
      </c>
      <c r="CA90" s="119" t="e">
        <f t="shared" si="21"/>
        <v>#REF!</v>
      </c>
      <c r="CB90" s="119" t="e">
        <f t="shared" si="24"/>
        <v>#REF!</v>
      </c>
    </row>
    <row r="91" spans="2:80">
      <c r="BK91" s="1" t="e">
        <f>+#REF!</f>
        <v>#REF!</v>
      </c>
      <c r="BL91" s="72">
        <f>+SUMPRODUCT(BM13:BM24,BO13:BO24)/SUM(BO13:BO24)</f>
        <v>40.718231100716714</v>
      </c>
      <c r="BM91" s="118" t="e">
        <f t="shared" ref="BM91:BM96" si="26">+BL91-BL87</f>
        <v>#REF!</v>
      </c>
      <c r="BN91" s="118" t="e">
        <f t="shared" si="17"/>
        <v>#REF!</v>
      </c>
      <c r="BO91" s="119" t="e">
        <f t="shared" si="23"/>
        <v>#REF!</v>
      </c>
      <c r="BP91" s="119" t="e">
        <f t="shared" si="18"/>
        <v>#REF!</v>
      </c>
      <c r="BQ91" s="72" t="e">
        <f>+SUMPRODUCT(BN12:BN24,BO12:BO24)/SUM(BO12:BO24)</f>
        <v>#REF!</v>
      </c>
      <c r="BR91" s="118"/>
      <c r="BS91" s="118"/>
      <c r="BW91" s="118" t="e">
        <f>#REF!</f>
        <v>#REF!</v>
      </c>
      <c r="BX91" s="119" t="e">
        <f t="shared" si="19"/>
        <v>#REF!</v>
      </c>
      <c r="BY91" s="118" t="e">
        <f t="shared" si="16"/>
        <v>#REF!</v>
      </c>
      <c r="BZ91" s="120" t="e">
        <f t="shared" si="20"/>
        <v>#REF!</v>
      </c>
      <c r="CA91" s="119" t="e">
        <f t="shared" si="21"/>
        <v>#REF!</v>
      </c>
      <c r="CB91" s="119" t="e">
        <f t="shared" si="24"/>
        <v>#REF!</v>
      </c>
    </row>
    <row r="92" spans="2:80">
      <c r="BK92" s="1" t="e">
        <f>+#REF!</f>
        <v>#REF!</v>
      </c>
      <c r="BL92" s="72">
        <f>+SUMPRODUCT($BM$25:$BM$37,$BO$25:$BO$37)/SUM($BO$25:$BO$37)</f>
        <v>37.907879680477485</v>
      </c>
      <c r="BM92" s="118" t="e">
        <f t="shared" si="26"/>
        <v>#REF!</v>
      </c>
      <c r="BN92" s="118">
        <f t="shared" si="17"/>
        <v>-2.810351420239229</v>
      </c>
      <c r="BO92" s="119" t="e">
        <f t="shared" si="23"/>
        <v>#REF!</v>
      </c>
      <c r="BP92" s="119">
        <f t="shared" si="18"/>
        <v>-6.9019486953836751E-2</v>
      </c>
      <c r="BQ92" s="72" t="e">
        <f>+SUMPRODUCT($BN$25:$BN$37,$BO$25:$BO$37)/SUM($BO$25:$BO$37)</f>
        <v>#REF!</v>
      </c>
      <c r="BR92" s="118"/>
      <c r="BS92" s="118"/>
      <c r="BW92" s="118" t="e">
        <f>#REF!</f>
        <v>#REF!</v>
      </c>
      <c r="BX92" s="119" t="e">
        <f t="shared" ref="BX92:BX97" si="27">BW92/BW91-1</f>
        <v>#REF!</v>
      </c>
      <c r="BY92" s="118" t="e">
        <f t="shared" si="16"/>
        <v>#REF!</v>
      </c>
      <c r="BZ92" s="120" t="e">
        <f t="shared" ref="BZ92:BZ97" si="28">BY92-BY91</f>
        <v>#REF!</v>
      </c>
      <c r="CA92" s="119" t="e">
        <f t="shared" ref="CA92:CA97" si="29">BY92/BY91-1</f>
        <v>#REF!</v>
      </c>
      <c r="CB92" s="119" t="e">
        <f t="shared" si="24"/>
        <v>#REF!</v>
      </c>
    </row>
    <row r="93" spans="2:80">
      <c r="BK93" s="1" t="e">
        <f>+#REF!</f>
        <v>#REF!</v>
      </c>
      <c r="BL93" s="72">
        <f>+SUMPRODUCT(BM38:BM51,BO38:BO51)/SUM(BO38:BO51)</f>
        <v>40.717850312252715</v>
      </c>
      <c r="BM93" s="118" t="e">
        <f t="shared" si="26"/>
        <v>#REF!</v>
      </c>
      <c r="BN93" s="118">
        <f t="shared" si="17"/>
        <v>2.8099706317752293</v>
      </c>
      <c r="BO93" s="119" t="e">
        <f t="shared" si="23"/>
        <v>#REF!</v>
      </c>
      <c r="BP93" s="119">
        <f t="shared" si="18"/>
        <v>7.4126293938364451E-2</v>
      </c>
      <c r="BQ93" s="72" t="e">
        <f>+SUMPRODUCT(BN38:BN51,BO38:BO51)/SUM(BO38:BO51)</f>
        <v>#REF!</v>
      </c>
      <c r="BR93" s="118"/>
      <c r="BS93" s="118"/>
      <c r="BW93" s="118" t="e">
        <f>#REF!</f>
        <v>#REF!</v>
      </c>
      <c r="BX93" s="119" t="e">
        <f t="shared" si="27"/>
        <v>#REF!</v>
      </c>
      <c r="BY93" s="118" t="e">
        <f t="shared" si="16"/>
        <v>#REF!</v>
      </c>
      <c r="BZ93" s="120" t="e">
        <f t="shared" si="28"/>
        <v>#REF!</v>
      </c>
      <c r="CA93" s="119" t="e">
        <f t="shared" si="29"/>
        <v>#REF!</v>
      </c>
      <c r="CB93" s="119" t="e">
        <f t="shared" si="24"/>
        <v>#REF!</v>
      </c>
    </row>
    <row r="94" spans="2:80">
      <c r="BK94" s="1" t="e">
        <f>+#REF!</f>
        <v>#REF!</v>
      </c>
      <c r="BL94" s="72">
        <f>+SUMPRODUCT(BM52:BM64,BO52:BO64)/SUM(BO52:BO64)</f>
        <v>45.15741823059313</v>
      </c>
      <c r="BM94" s="118" t="e">
        <f t="shared" si="26"/>
        <v>#REF!</v>
      </c>
      <c r="BN94" s="118">
        <f t="shared" si="17"/>
        <v>4.4395679183404155</v>
      </c>
      <c r="BO94" s="119" t="e">
        <f t="shared" si="23"/>
        <v>#REF!</v>
      </c>
      <c r="BP94" s="119">
        <f t="shared" si="18"/>
        <v>0.10903247308722652</v>
      </c>
      <c r="BQ94" s="72" t="e">
        <f>+SUMPRODUCT(BN52:BN64,BO52:BO64)/SUM(BO52:BO64)</f>
        <v>#REF!</v>
      </c>
      <c r="BR94" s="118"/>
      <c r="BS94" s="118"/>
      <c r="BW94" s="118" t="e">
        <f>#REF!</f>
        <v>#REF!</v>
      </c>
      <c r="BX94" s="119" t="e">
        <f t="shared" si="27"/>
        <v>#REF!</v>
      </c>
      <c r="BY94" s="118" t="e">
        <f t="shared" si="16"/>
        <v>#REF!</v>
      </c>
      <c r="BZ94" s="120" t="e">
        <f t="shared" si="28"/>
        <v>#REF!</v>
      </c>
      <c r="CA94" s="119" t="e">
        <f t="shared" si="29"/>
        <v>#REF!</v>
      </c>
      <c r="CB94" s="119" t="e">
        <f t="shared" si="24"/>
        <v>#REF!</v>
      </c>
    </row>
    <row r="95" spans="2:80">
      <c r="BJ95" s="72"/>
      <c r="BK95" s="1" t="e">
        <f>+#REF!</f>
        <v>#REF!</v>
      </c>
      <c r="BL95" s="72" t="e">
        <f>+SUMPRODUCT(BR12:BR24,BT12:BT24)/SUM(BT12:BT24)</f>
        <v>#REF!</v>
      </c>
      <c r="BM95" s="118" t="e">
        <f t="shared" si="26"/>
        <v>#REF!</v>
      </c>
      <c r="BN95" s="118" t="e">
        <f t="shared" si="17"/>
        <v>#REF!</v>
      </c>
      <c r="BO95" s="119" t="e">
        <f t="shared" si="23"/>
        <v>#REF!</v>
      </c>
      <c r="BP95" s="119" t="e">
        <f t="shared" si="18"/>
        <v>#REF!</v>
      </c>
      <c r="BQ95" s="72" t="e">
        <f>+SUMPRODUCT(BS12:BS24,BT12:BT24)/SUM(BT12:BT24)</f>
        <v>#REF!</v>
      </c>
      <c r="BR95" s="118"/>
      <c r="BS95" s="118"/>
      <c r="BW95" s="118" t="e">
        <f>#REF!</f>
        <v>#REF!</v>
      </c>
      <c r="BX95" s="119" t="e">
        <f t="shared" si="27"/>
        <v>#REF!</v>
      </c>
      <c r="BY95" s="118" t="e">
        <f>BL95/BW95</f>
        <v>#REF!</v>
      </c>
      <c r="BZ95" s="120" t="e">
        <f t="shared" si="28"/>
        <v>#REF!</v>
      </c>
      <c r="CA95" s="119" t="e">
        <f t="shared" si="29"/>
        <v>#REF!</v>
      </c>
      <c r="CB95" s="119" t="e">
        <f t="shared" si="24"/>
        <v>#REF!</v>
      </c>
    </row>
    <row r="96" spans="2:80">
      <c r="BJ96" s="72"/>
      <c r="BK96" s="1" t="e">
        <f>+#REF!</f>
        <v>#REF!</v>
      </c>
      <c r="BL96" s="72" t="e">
        <f>+SUMPRODUCT(BR25:BR37,BT25:BT37)/SUM(BT25:BT37)</f>
        <v>#REF!</v>
      </c>
      <c r="BM96" s="118" t="e">
        <f t="shared" si="26"/>
        <v>#REF!</v>
      </c>
      <c r="BN96" s="118" t="e">
        <f t="shared" ref="BN96" si="30">+BL96-BL95</f>
        <v>#REF!</v>
      </c>
      <c r="BO96" s="119" t="e">
        <f t="shared" ref="BO96" si="31">+BL96/BL92-1</f>
        <v>#REF!</v>
      </c>
      <c r="BP96" s="119" t="e">
        <f t="shared" ref="BP96" si="32">+BL96/BL95-1</f>
        <v>#REF!</v>
      </c>
      <c r="BQ96" s="72" t="e">
        <f>+SUMPRODUCT(BS25:BS37,BT25:BT37)/SUM(BT25:BT37)</f>
        <v>#REF!</v>
      </c>
      <c r="BR96" s="118"/>
      <c r="BS96" s="118"/>
      <c r="BW96" s="118" t="e">
        <f>#REF!</f>
        <v>#REF!</v>
      </c>
      <c r="BX96" s="119" t="e">
        <f t="shared" si="27"/>
        <v>#REF!</v>
      </c>
      <c r="BY96" s="118" t="e">
        <f>BL96/BW96</f>
        <v>#REF!</v>
      </c>
      <c r="BZ96" s="120" t="e">
        <f t="shared" si="28"/>
        <v>#REF!</v>
      </c>
      <c r="CA96" s="119" t="e">
        <f t="shared" si="29"/>
        <v>#REF!</v>
      </c>
      <c r="CB96" s="119" t="e">
        <f t="shared" ref="CB96" si="33">BY96/BY92-1</f>
        <v>#REF!</v>
      </c>
    </row>
    <row r="97" spans="63:80">
      <c r="BK97" s="1" t="e">
        <f>+#REF!</f>
        <v>#REF!</v>
      </c>
      <c r="BL97" s="72" t="e">
        <f>+SUMPRODUCT(BR38:BR50,BT38:BT50)/SUM(BT38:BT50)</f>
        <v>#REF!</v>
      </c>
      <c r="BM97" s="118" t="e">
        <f t="shared" ref="BM97" si="34">+BL97-BL93</f>
        <v>#REF!</v>
      </c>
      <c r="BN97" s="118" t="e">
        <f t="shared" ref="BN97" si="35">+BL97-BL96</f>
        <v>#REF!</v>
      </c>
      <c r="BO97" s="119" t="e">
        <f t="shared" ref="BO97" si="36">+BL97/BL93-1</f>
        <v>#REF!</v>
      </c>
      <c r="BP97" s="119" t="e">
        <f t="shared" ref="BP97" si="37">+BL97/BL96-1</f>
        <v>#REF!</v>
      </c>
      <c r="BQ97" s="72" t="e">
        <f>+SUMPRODUCT(BS38:BS50,BT38:BT50)/SUM(BT38:BT50)</f>
        <v>#REF!</v>
      </c>
      <c r="BR97" s="118"/>
      <c r="BS97" s="118"/>
      <c r="BW97" s="134" t="e">
        <f>#REF!</f>
        <v>#REF!</v>
      </c>
      <c r="BX97" s="163" t="e">
        <f t="shared" si="27"/>
        <v>#REF!</v>
      </c>
      <c r="BY97" s="134" t="e">
        <f>BL97/BW97</f>
        <v>#REF!</v>
      </c>
      <c r="BZ97" s="160" t="e">
        <f t="shared" si="28"/>
        <v>#REF!</v>
      </c>
      <c r="CA97" s="163" t="e">
        <f t="shared" si="29"/>
        <v>#REF!</v>
      </c>
      <c r="CB97" s="163" t="e">
        <f t="shared" ref="CB97" si="38">BY97/BY93-1</f>
        <v>#REF!</v>
      </c>
    </row>
  </sheetData>
  <mergeCells count="31">
    <mergeCell ref="AZ68:BA68"/>
    <mergeCell ref="BD68:BE68"/>
    <mergeCell ref="AB68:AC68"/>
    <mergeCell ref="AF68:AG68"/>
    <mergeCell ref="AJ68:AK68"/>
    <mergeCell ref="AN68:AO68"/>
    <mergeCell ref="AR68:AS68"/>
    <mergeCell ref="AV68:AW68"/>
    <mergeCell ref="X68:Y68"/>
    <mergeCell ref="AB10:AE10"/>
    <mergeCell ref="AF10:AI10"/>
    <mergeCell ref="AJ10:AM10"/>
    <mergeCell ref="AN10:AQ10"/>
    <mergeCell ref="D68:E68"/>
    <mergeCell ref="H68:I68"/>
    <mergeCell ref="L68:M68"/>
    <mergeCell ref="P68:Q68"/>
    <mergeCell ref="T68:U68"/>
    <mergeCell ref="BR10:BV10"/>
    <mergeCell ref="X10:AA10"/>
    <mergeCell ref="D10:G10"/>
    <mergeCell ref="H10:K10"/>
    <mergeCell ref="L10:O10"/>
    <mergeCell ref="P10:S10"/>
    <mergeCell ref="T10:W10"/>
    <mergeCell ref="AZ10:BC10"/>
    <mergeCell ref="BD10:BG10"/>
    <mergeCell ref="BH10:BL10"/>
    <mergeCell ref="BM10:BQ10"/>
    <mergeCell ref="AR10:AU10"/>
    <mergeCell ref="AV10:AY10"/>
  </mergeCells>
  <pageMargins left="0.7" right="0.7" top="0.75" bottom="0.75" header="0.3" footer="0.3"/>
  <pageSetup orientation="portrait" r:id="rId1"/>
  <ignoredErrors>
    <ignoredError sqref="BL71 BL83 BL79 BL75 BQ91:BQ94 BL93 BL91:BL92 BL94:BL9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BQ52"/>
  <sheetViews>
    <sheetView showGridLines="0" tabSelected="1" zoomScaleNormal="100" workbookViewId="0">
      <pane xSplit="1" ySplit="8" topLeftCell="B9" activePane="bottomRight" state="frozen"/>
      <selection activeCell="W6" sqref="W6"/>
      <selection pane="topRight" activeCell="W6" sqref="W6"/>
      <selection pane="bottomLeft" activeCell="W6" sqref="W6"/>
      <selection pane="bottomRight"/>
    </sheetView>
  </sheetViews>
  <sheetFormatPr defaultColWidth="9.140625" defaultRowHeight="13.5" outlineLevelCol="1"/>
  <cols>
    <col min="1" max="2" width="9.140625" style="4" customWidth="1"/>
    <col min="3" max="3" width="1.42578125" style="4" customWidth="1"/>
    <col min="4" max="4" width="9.140625" style="4" customWidth="1"/>
    <col min="5" max="5" width="1.42578125" style="4" customWidth="1"/>
    <col min="6" max="6" width="7.140625" style="4" customWidth="1"/>
    <col min="7" max="7" width="1.42578125" style="4" customWidth="1"/>
    <col min="8" max="11" width="6.7109375" style="4" hidden="1" customWidth="1" outlineLevel="1"/>
    <col min="12" max="12" width="7.140625" style="4" customWidth="1" collapsed="1"/>
    <col min="13" max="13" width="1.42578125" style="4" customWidth="1"/>
    <col min="14" max="17" width="6.7109375" style="4" hidden="1" customWidth="1" outlineLevel="1"/>
    <col min="18" max="18" width="6.7109375" style="4" customWidth="1" collapsed="1"/>
    <col min="19" max="19" width="1.42578125" style="4" customWidth="1"/>
    <col min="20" max="23" width="6.7109375" style="4" hidden="1" customWidth="1" outlineLevel="1"/>
    <col min="24" max="24" width="8.5703125" style="4" hidden="1" customWidth="1" outlineLevel="1"/>
    <col min="25" max="25" width="1.42578125" style="4" hidden="1" customWidth="1" outlineLevel="1"/>
    <col min="26" max="30" width="6.7109375" style="17" hidden="1" customWidth="1" outlineLevel="1"/>
    <col min="31" max="31" width="1.42578125" style="4" hidden="1" customWidth="1" outlineLevel="1"/>
    <col min="32" max="34" width="6.7109375" style="17" hidden="1" customWidth="1" outlineLevel="1"/>
    <col min="35" max="35" width="6.7109375" style="184" hidden="1" customWidth="1" outlineLevel="1"/>
    <col min="36" max="36" width="7.7109375" style="185" hidden="1" customWidth="1" outlineLevel="1"/>
    <col min="37" max="37" width="1.42578125" style="4" customWidth="1" collapsed="1"/>
    <col min="38" max="41" width="6.7109375" style="17" hidden="1" customWidth="1" outlineLevel="1"/>
    <col min="42" max="42" width="7.85546875" style="17" hidden="1" customWidth="1" outlineLevel="1"/>
    <col min="43" max="43" width="1.42578125" style="4" hidden="1" customWidth="1" outlineLevel="1"/>
    <col min="44" max="44" width="6.7109375" style="17" hidden="1" customWidth="1" outlineLevel="1" collapsed="1"/>
    <col min="45" max="47" width="6.7109375" style="17" hidden="1" customWidth="1" outlineLevel="1"/>
    <col min="48" max="48" width="7.85546875" style="17" hidden="1" customWidth="1" outlineLevel="1"/>
    <col min="49" max="49" width="1.42578125" style="4" hidden="1" customWidth="1" outlineLevel="1"/>
    <col min="50" max="50" width="6.7109375" style="17" customWidth="1" collapsed="1"/>
    <col min="51" max="54" width="6.7109375" style="17" customWidth="1"/>
    <col min="55" max="55" width="1.42578125" style="4" customWidth="1"/>
    <col min="56" max="59" width="6.7109375" style="17" customWidth="1"/>
    <col min="60" max="60" width="8.140625" style="17" customWidth="1"/>
    <col min="61" max="61" width="1.42578125" style="4" customWidth="1"/>
    <col min="62" max="65" width="7.85546875" style="17" customWidth="1"/>
    <col min="66" max="66" width="8.140625" style="17" customWidth="1"/>
    <col min="67" max="67" width="1.42578125" style="4" customWidth="1"/>
    <col min="68" max="68" width="7.85546875" style="17" customWidth="1"/>
    <col min="69" max="16384" width="9.140625" style="17"/>
  </cols>
  <sheetData>
    <row r="3" spans="1:69">
      <c r="F3" s="7"/>
      <c r="L3" s="7"/>
      <c r="R3" s="7"/>
      <c r="X3" s="7"/>
      <c r="AJ3" s="191"/>
    </row>
    <row r="4" spans="1:69">
      <c r="X4" s="168"/>
      <c r="AJ4" s="192"/>
    </row>
    <row r="5" spans="1:69" ht="17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169"/>
      <c r="Y5" s="8"/>
      <c r="AE5" s="8"/>
      <c r="AI5" s="193"/>
      <c r="AJ5" s="194"/>
      <c r="AK5" s="8"/>
      <c r="AQ5" s="8"/>
      <c r="AW5" s="8"/>
      <c r="BC5" s="8"/>
      <c r="BI5" s="8"/>
      <c r="BO5" s="8"/>
    </row>
    <row r="6" spans="1:69" ht="12.75">
      <c r="A6" s="167" t="s">
        <v>58</v>
      </c>
      <c r="B6" s="165">
        <v>2013</v>
      </c>
      <c r="C6" s="5"/>
      <c r="D6" s="165">
        <v>2014</v>
      </c>
      <c r="E6" s="5"/>
      <c r="F6" s="165">
        <v>2015</v>
      </c>
      <c r="G6" s="5"/>
      <c r="H6" s="214">
        <v>2016</v>
      </c>
      <c r="I6" s="215"/>
      <c r="J6" s="215"/>
      <c r="K6" s="215"/>
      <c r="L6" s="215"/>
      <c r="M6" s="5"/>
      <c r="N6" s="214">
        <v>2017</v>
      </c>
      <c r="O6" s="215"/>
      <c r="P6" s="215"/>
      <c r="Q6" s="215"/>
      <c r="R6" s="215"/>
      <c r="S6" s="5"/>
      <c r="T6" s="166">
        <v>2018</v>
      </c>
      <c r="U6" s="166"/>
      <c r="V6" s="166"/>
      <c r="W6" s="166"/>
      <c r="X6" s="166"/>
      <c r="Y6" s="5"/>
      <c r="Z6" s="178">
        <v>2019</v>
      </c>
      <c r="AA6" s="178"/>
      <c r="AB6" s="178"/>
      <c r="AC6" s="178"/>
      <c r="AD6" s="178"/>
      <c r="AE6" s="5"/>
      <c r="AF6" s="178">
        <v>2020</v>
      </c>
      <c r="AG6" s="178"/>
      <c r="AH6" s="178"/>
      <c r="AI6" s="178"/>
      <c r="AJ6" s="178"/>
      <c r="AK6" s="5"/>
      <c r="AL6" s="178">
        <v>2021</v>
      </c>
      <c r="AM6" s="178"/>
      <c r="AN6" s="178"/>
      <c r="AO6" s="178"/>
      <c r="AP6" s="178"/>
      <c r="AQ6" s="5"/>
      <c r="AR6" s="178">
        <v>2022</v>
      </c>
      <c r="AS6" s="178"/>
      <c r="AT6" s="178"/>
      <c r="AU6" s="178"/>
      <c r="AV6" s="178"/>
      <c r="AW6" s="5"/>
      <c r="AX6" s="178">
        <v>2023</v>
      </c>
      <c r="AY6" s="178"/>
      <c r="AZ6" s="178"/>
      <c r="BA6" s="178"/>
      <c r="BB6" s="178"/>
      <c r="BC6" s="5"/>
      <c r="BD6" s="178">
        <v>2024</v>
      </c>
      <c r="BE6" s="178"/>
      <c r="BF6" s="178"/>
      <c r="BG6" s="178"/>
      <c r="BH6" s="178"/>
      <c r="BI6" s="5"/>
      <c r="BJ6" s="178">
        <v>2025</v>
      </c>
      <c r="BK6" s="178"/>
      <c r="BL6" s="178"/>
      <c r="BM6" s="178"/>
      <c r="BN6" s="178"/>
      <c r="BO6" s="5"/>
      <c r="BP6" s="178">
        <v>2026</v>
      </c>
    </row>
    <row r="7" spans="1:69" ht="12.75">
      <c r="A7" s="167" t="s">
        <v>59</v>
      </c>
      <c r="B7" s="5" t="s">
        <v>6</v>
      </c>
      <c r="C7" s="5"/>
      <c r="D7" s="5" t="s">
        <v>6</v>
      </c>
      <c r="E7" s="5"/>
      <c r="F7" s="5" t="s">
        <v>6</v>
      </c>
      <c r="G7" s="5"/>
      <c r="H7" s="5" t="s">
        <v>21</v>
      </c>
      <c r="I7" s="5" t="s">
        <v>23</v>
      </c>
      <c r="J7" s="5" t="s">
        <v>41</v>
      </c>
      <c r="K7" s="5" t="s">
        <v>42</v>
      </c>
      <c r="L7" s="5" t="s">
        <v>6</v>
      </c>
      <c r="M7" s="5"/>
      <c r="N7" s="5" t="s">
        <v>21</v>
      </c>
      <c r="O7" s="5" t="s">
        <v>23</v>
      </c>
      <c r="P7" s="5" t="s">
        <v>41</v>
      </c>
      <c r="Q7" s="5" t="s">
        <v>42</v>
      </c>
      <c r="R7" s="5" t="s">
        <v>6</v>
      </c>
      <c r="S7" s="5"/>
      <c r="T7" s="5" t="s">
        <v>21</v>
      </c>
      <c r="U7" s="5" t="s">
        <v>23</v>
      </c>
      <c r="V7" s="5" t="s">
        <v>41</v>
      </c>
      <c r="W7" s="5" t="s">
        <v>42</v>
      </c>
      <c r="X7" s="5" t="s">
        <v>6</v>
      </c>
      <c r="Y7" s="5"/>
      <c r="Z7" s="179" t="s">
        <v>21</v>
      </c>
      <c r="AA7" s="179" t="s">
        <v>23</v>
      </c>
      <c r="AB7" s="179" t="s">
        <v>41</v>
      </c>
      <c r="AC7" s="179" t="s">
        <v>42</v>
      </c>
      <c r="AD7" s="179" t="s">
        <v>6</v>
      </c>
      <c r="AE7" s="5"/>
      <c r="AF7" s="179" t="s">
        <v>21</v>
      </c>
      <c r="AG7" s="179" t="s">
        <v>23</v>
      </c>
      <c r="AH7" s="179" t="s">
        <v>41</v>
      </c>
      <c r="AI7" s="179" t="s">
        <v>42</v>
      </c>
      <c r="AJ7" s="179" t="s">
        <v>6</v>
      </c>
      <c r="AK7" s="5"/>
      <c r="AL7" s="179" t="s">
        <v>21</v>
      </c>
      <c r="AM7" s="179" t="s">
        <v>23</v>
      </c>
      <c r="AN7" s="179" t="s">
        <v>41</v>
      </c>
      <c r="AO7" s="179" t="s">
        <v>42</v>
      </c>
      <c r="AP7" s="179" t="s">
        <v>6</v>
      </c>
      <c r="AQ7" s="5"/>
      <c r="AR7" s="179" t="s">
        <v>21</v>
      </c>
      <c r="AS7" s="179" t="s">
        <v>23</v>
      </c>
      <c r="AT7" s="179" t="s">
        <v>41</v>
      </c>
      <c r="AU7" s="179" t="s">
        <v>42</v>
      </c>
      <c r="AV7" s="179" t="s">
        <v>6</v>
      </c>
      <c r="AW7" s="5"/>
      <c r="AX7" s="179" t="s">
        <v>21</v>
      </c>
      <c r="AY7" s="179" t="s">
        <v>23</v>
      </c>
      <c r="AZ7" s="179" t="s">
        <v>41</v>
      </c>
      <c r="BA7" s="179" t="s">
        <v>42</v>
      </c>
      <c r="BB7" s="179" t="s">
        <v>6</v>
      </c>
      <c r="BC7" s="5"/>
      <c r="BD7" s="179" t="s">
        <v>21</v>
      </c>
      <c r="BE7" s="179" t="s">
        <v>23</v>
      </c>
      <c r="BF7" s="179" t="s">
        <v>41</v>
      </c>
      <c r="BG7" s="179" t="s">
        <v>42</v>
      </c>
      <c r="BH7" s="179" t="s">
        <v>6</v>
      </c>
      <c r="BI7" s="5"/>
      <c r="BJ7" s="179" t="s">
        <v>21</v>
      </c>
      <c r="BK7" s="179" t="s">
        <v>23</v>
      </c>
      <c r="BL7" s="179" t="s">
        <v>41</v>
      </c>
      <c r="BM7" s="179" t="s">
        <v>42</v>
      </c>
      <c r="BN7" s="179" t="s">
        <v>6</v>
      </c>
      <c r="BO7" s="5"/>
      <c r="BP7" s="179" t="s">
        <v>21</v>
      </c>
    </row>
    <row r="8" spans="1:69" ht="6.75" customHeight="1">
      <c r="C8" s="10"/>
      <c r="E8" s="10"/>
      <c r="F8" s="9"/>
      <c r="G8" s="10"/>
      <c r="H8" s="9"/>
      <c r="I8" s="9"/>
      <c r="J8" s="9"/>
      <c r="K8" s="9"/>
      <c r="L8" s="9"/>
      <c r="M8" s="10"/>
      <c r="N8" s="9"/>
      <c r="O8" s="9"/>
      <c r="P8" s="9"/>
      <c r="Q8" s="9"/>
      <c r="R8" s="9"/>
      <c r="S8" s="10"/>
      <c r="T8" s="9"/>
      <c r="U8" s="9"/>
      <c r="V8" s="9"/>
      <c r="W8" s="9"/>
      <c r="X8" s="9"/>
      <c r="Y8" s="10"/>
      <c r="Z8" s="180"/>
      <c r="AA8" s="180"/>
      <c r="AB8" s="180"/>
      <c r="AC8" s="180"/>
      <c r="AD8" s="180"/>
      <c r="AE8" s="10"/>
      <c r="AF8" s="180"/>
      <c r="AG8" s="180"/>
      <c r="AH8" s="180"/>
      <c r="AI8" s="180"/>
      <c r="AJ8" s="180"/>
      <c r="AK8" s="10"/>
      <c r="AL8" s="180"/>
      <c r="AM8" s="180"/>
      <c r="AN8" s="180"/>
      <c r="AO8" s="180"/>
      <c r="AP8" s="180"/>
      <c r="AQ8" s="10"/>
      <c r="AR8" s="180"/>
      <c r="AS8" s="180"/>
      <c r="AT8" s="180"/>
      <c r="AU8" s="180"/>
      <c r="AV8" s="180"/>
      <c r="AW8" s="10"/>
      <c r="AX8" s="205"/>
      <c r="AY8" s="205"/>
      <c r="AZ8" s="205"/>
      <c r="BA8" s="180"/>
      <c r="BB8" s="180"/>
      <c r="BC8" s="10"/>
      <c r="BD8" s="205"/>
      <c r="BE8" s="205"/>
      <c r="BF8" s="205"/>
      <c r="BG8" s="205"/>
      <c r="BH8" s="205"/>
      <c r="BI8" s="10"/>
      <c r="BJ8" s="205"/>
      <c r="BK8" s="205"/>
      <c r="BL8" s="205"/>
      <c r="BM8" s="205"/>
      <c r="BN8" s="205"/>
      <c r="BO8" s="10"/>
      <c r="BP8" s="205"/>
    </row>
    <row r="9" spans="1:69">
      <c r="A9" s="11" t="s">
        <v>2</v>
      </c>
      <c r="B9" s="12">
        <v>222.49400000000003</v>
      </c>
      <c r="C9" s="10"/>
      <c r="D9" s="12">
        <v>258.02100000000002</v>
      </c>
      <c r="E9" s="10"/>
      <c r="F9" s="12">
        <v>254.75030000000001</v>
      </c>
      <c r="G9" s="10"/>
      <c r="H9" s="10">
        <v>53.984000000000002</v>
      </c>
      <c r="I9" s="10">
        <v>53.743000000000002</v>
      </c>
      <c r="J9" s="10">
        <v>64.64</v>
      </c>
      <c r="K9" s="10">
        <v>63.594999999999999</v>
      </c>
      <c r="L9" s="12">
        <v>235.96200000000002</v>
      </c>
      <c r="M9" s="10"/>
      <c r="N9" s="10">
        <v>49.026000000000003</v>
      </c>
      <c r="O9" s="10">
        <v>39.372</v>
      </c>
      <c r="P9" s="10">
        <v>55.369</v>
      </c>
      <c r="Q9" s="10">
        <v>66.384</v>
      </c>
      <c r="R9" s="12">
        <v>210.15100000000001</v>
      </c>
      <c r="S9" s="10"/>
      <c r="T9" s="10">
        <v>51.05</v>
      </c>
      <c r="U9" s="10">
        <v>49.491</v>
      </c>
      <c r="V9" s="10">
        <v>71.283000000000001</v>
      </c>
      <c r="W9" s="10">
        <v>58.601999999999997</v>
      </c>
      <c r="X9" s="12">
        <v>230.52600000000001</v>
      </c>
      <c r="Y9" s="10"/>
      <c r="Z9" s="181">
        <v>56.134999999999998</v>
      </c>
      <c r="AA9" s="181">
        <v>51.368000000000002</v>
      </c>
      <c r="AB9" s="181">
        <v>63.406999999999996</v>
      </c>
      <c r="AC9" s="181">
        <v>65.97</v>
      </c>
      <c r="AD9" s="180">
        <v>236.88</v>
      </c>
      <c r="AE9" s="10"/>
      <c r="AF9" s="181">
        <v>50.491999999999997</v>
      </c>
      <c r="AG9" s="181">
        <v>56.597999999999999</v>
      </c>
      <c r="AH9" s="181">
        <v>76.453000000000003</v>
      </c>
      <c r="AI9" s="181">
        <v>78.472999999999999</v>
      </c>
      <c r="AJ9" s="180">
        <v>262.01600000000002</v>
      </c>
      <c r="AK9" s="10"/>
      <c r="AL9" s="181">
        <v>74.992000000000004</v>
      </c>
      <c r="AM9" s="181">
        <v>56.084188999999995</v>
      </c>
      <c r="AN9" s="181">
        <v>71.022999999999996</v>
      </c>
      <c r="AO9" s="181">
        <v>71.102787309999997</v>
      </c>
      <c r="AP9" s="190">
        <v>273.20197630999996</v>
      </c>
      <c r="AQ9" s="10"/>
      <c r="AR9" s="181">
        <v>59.423999999999999</v>
      </c>
      <c r="AS9" s="181">
        <v>59.814999999999998</v>
      </c>
      <c r="AT9" s="181">
        <v>87.415000000000006</v>
      </c>
      <c r="AU9" s="181">
        <v>87.064999999999998</v>
      </c>
      <c r="AV9" s="181">
        <v>293.71899999999999</v>
      </c>
      <c r="AW9" s="10"/>
      <c r="AX9" s="206">
        <v>65.626999999999995</v>
      </c>
      <c r="AY9" s="206">
        <v>61.469000000000001</v>
      </c>
      <c r="AZ9" s="206">
        <v>86.227999999999994</v>
      </c>
      <c r="BA9" s="181">
        <v>81.177000000000007</v>
      </c>
      <c r="BB9" s="181">
        <v>294.50100000000003</v>
      </c>
      <c r="BC9" s="10"/>
      <c r="BD9" s="206">
        <v>54.710999999999999</v>
      </c>
      <c r="BE9" s="206">
        <v>59.363999999999997</v>
      </c>
      <c r="BF9" s="206">
        <v>105.776</v>
      </c>
      <c r="BG9" s="206">
        <v>83.649000000000001</v>
      </c>
      <c r="BH9" s="206">
        <v>303.5</v>
      </c>
      <c r="BI9" s="10"/>
      <c r="BJ9" s="206">
        <v>61.703000000000003</v>
      </c>
      <c r="BK9" s="206">
        <v>72.599999999999994</v>
      </c>
      <c r="BL9" s="206">
        <v>99.444000000000003</v>
      </c>
      <c r="BM9" s="206">
        <v>98.174000000000007</v>
      </c>
      <c r="BN9" s="206">
        <v>331.92100000000005</v>
      </c>
      <c r="BO9" s="10"/>
      <c r="BP9" s="206">
        <v>75.558999999999997</v>
      </c>
      <c r="BQ9" s="213"/>
    </row>
    <row r="10" spans="1:69">
      <c r="A10" s="11" t="s">
        <v>4</v>
      </c>
      <c r="B10" s="12">
        <v>48.39</v>
      </c>
      <c r="C10" s="10"/>
      <c r="D10" s="12">
        <v>48.857999999999997</v>
      </c>
      <c r="E10" s="10"/>
      <c r="F10" s="12">
        <v>50.144479999999994</v>
      </c>
      <c r="G10" s="10"/>
      <c r="H10" s="10">
        <v>12.62</v>
      </c>
      <c r="I10" s="10">
        <v>10.808999999999999</v>
      </c>
      <c r="J10" s="10">
        <v>9.8109999999999999</v>
      </c>
      <c r="K10" s="10">
        <v>11.805</v>
      </c>
      <c r="L10" s="12">
        <v>45.044999999999995</v>
      </c>
      <c r="M10" s="10"/>
      <c r="N10" s="10">
        <v>17.771999999999998</v>
      </c>
      <c r="O10" s="10">
        <v>18.515000000000001</v>
      </c>
      <c r="P10" s="10">
        <v>10.912000000000001</v>
      </c>
      <c r="Q10" s="10">
        <v>12.987</v>
      </c>
      <c r="R10" s="12">
        <v>60.186</v>
      </c>
      <c r="S10" s="10"/>
      <c r="T10" s="10">
        <v>8.6910000000000007</v>
      </c>
      <c r="U10" s="10">
        <v>8.9580000000000002</v>
      </c>
      <c r="V10" s="10">
        <v>9.0239999999999991</v>
      </c>
      <c r="W10" s="10">
        <v>11.771000000000001</v>
      </c>
      <c r="X10" s="12">
        <v>38.444000000000003</v>
      </c>
      <c r="Y10" s="10"/>
      <c r="Z10" s="181">
        <v>15.787000000000001</v>
      </c>
      <c r="AA10" s="181">
        <v>15.941000000000001</v>
      </c>
      <c r="AB10" s="181">
        <v>19.634</v>
      </c>
      <c r="AC10" s="181">
        <v>14.003</v>
      </c>
      <c r="AD10" s="180">
        <v>65.365000000000009</v>
      </c>
      <c r="AE10" s="10"/>
      <c r="AF10" s="181">
        <v>9.0359999999999996</v>
      </c>
      <c r="AG10" s="181">
        <v>14.571999999999999</v>
      </c>
      <c r="AH10" s="181">
        <v>16.114000000000001</v>
      </c>
      <c r="AI10" s="181">
        <v>13.018000000000001</v>
      </c>
      <c r="AJ10" s="180">
        <v>52.739999999999995</v>
      </c>
      <c r="AK10" s="10"/>
      <c r="AL10" s="181">
        <v>18.273</v>
      </c>
      <c r="AM10" s="181">
        <v>19.162928177676537</v>
      </c>
      <c r="AN10" s="181">
        <v>14.968</v>
      </c>
      <c r="AO10" s="181">
        <v>12.0017665122</v>
      </c>
      <c r="AP10" s="190">
        <v>64.405694689876526</v>
      </c>
      <c r="AQ10" s="10"/>
      <c r="AR10" s="181">
        <v>10.541</v>
      </c>
      <c r="AS10" s="181">
        <v>12.954000000000001</v>
      </c>
      <c r="AT10" s="181">
        <v>14.494</v>
      </c>
      <c r="AU10" s="181">
        <v>10.385999999999999</v>
      </c>
      <c r="AV10" s="181">
        <v>48.375</v>
      </c>
      <c r="AW10" s="10"/>
      <c r="AX10" s="206">
        <v>11.372999999999999</v>
      </c>
      <c r="AY10" s="206">
        <v>18.277999999999999</v>
      </c>
      <c r="AZ10" s="206">
        <v>14.73</v>
      </c>
      <c r="BA10" s="181">
        <v>10.568</v>
      </c>
      <c r="BB10" s="181">
        <v>54.948999999999998</v>
      </c>
      <c r="BC10" s="10"/>
      <c r="BD10" s="206">
        <v>14.205</v>
      </c>
      <c r="BE10" s="206">
        <v>19.591000000000001</v>
      </c>
      <c r="BF10" s="206">
        <v>15.227</v>
      </c>
      <c r="BG10" s="206">
        <v>16.952999999999999</v>
      </c>
      <c r="BH10" s="206">
        <v>65.975999999999999</v>
      </c>
      <c r="BI10" s="10"/>
      <c r="BJ10" s="206">
        <v>17.655999999999999</v>
      </c>
      <c r="BK10" s="206">
        <v>24.199000000000002</v>
      </c>
      <c r="BL10" s="206">
        <v>17.399000000000001</v>
      </c>
      <c r="BM10" s="206">
        <v>12.348000000000001</v>
      </c>
      <c r="BN10" s="206">
        <v>71.602000000000004</v>
      </c>
      <c r="BO10" s="10"/>
      <c r="BP10" s="206">
        <v>20.57</v>
      </c>
      <c r="BQ10" s="213"/>
    </row>
    <row r="11" spans="1:69">
      <c r="A11" s="11" t="s">
        <v>3</v>
      </c>
      <c r="B11" s="12">
        <v>28.280999999999999</v>
      </c>
      <c r="C11" s="10"/>
      <c r="D11" s="12">
        <v>67.504000000000005</v>
      </c>
      <c r="E11" s="10"/>
      <c r="F11" s="12">
        <v>62.481999999999999</v>
      </c>
      <c r="G11" s="10"/>
      <c r="H11" s="10">
        <v>15.384</v>
      </c>
      <c r="I11" s="10">
        <v>7.0759999999999996</v>
      </c>
      <c r="J11" s="10">
        <v>6.8940000000000001</v>
      </c>
      <c r="K11" s="10">
        <v>7.577</v>
      </c>
      <c r="L11" s="12">
        <v>36.930999999999997</v>
      </c>
      <c r="M11" s="10"/>
      <c r="N11" s="10">
        <v>6.3360000000000003</v>
      </c>
      <c r="O11" s="10">
        <v>7.7409999999999997</v>
      </c>
      <c r="P11" s="10">
        <v>13.721</v>
      </c>
      <c r="Q11" s="10">
        <v>17.096</v>
      </c>
      <c r="R11" s="12">
        <v>44.894000000000005</v>
      </c>
      <c r="S11" s="10"/>
      <c r="T11" s="10">
        <v>12.391999999999999</v>
      </c>
      <c r="U11" s="10">
        <v>9.8490000000000002</v>
      </c>
      <c r="V11" s="10">
        <v>13.724</v>
      </c>
      <c r="W11" s="10">
        <v>17.2</v>
      </c>
      <c r="X11" s="12">
        <v>53.165000000000006</v>
      </c>
      <c r="Y11" s="10"/>
      <c r="Z11" s="181">
        <v>19.809999999999999</v>
      </c>
      <c r="AA11" s="181">
        <v>15.118</v>
      </c>
      <c r="AB11" s="181">
        <v>14.137</v>
      </c>
      <c r="AC11" s="181">
        <v>16.623000000000001</v>
      </c>
      <c r="AD11" s="180">
        <v>65.688000000000002</v>
      </c>
      <c r="AE11" s="10"/>
      <c r="AF11" s="181">
        <v>13.669</v>
      </c>
      <c r="AG11" s="181">
        <v>14.227</v>
      </c>
      <c r="AH11" s="181">
        <v>16.544</v>
      </c>
      <c r="AI11" s="181">
        <v>20.13</v>
      </c>
      <c r="AJ11" s="180">
        <v>64.569999999999993</v>
      </c>
      <c r="AK11" s="10"/>
      <c r="AL11" s="181">
        <v>19.405000000000001</v>
      </c>
      <c r="AM11" s="181">
        <v>15.128</v>
      </c>
      <c r="AN11" s="181">
        <v>14.945</v>
      </c>
      <c r="AO11" s="181">
        <v>16.48</v>
      </c>
      <c r="AP11" s="190">
        <v>65.957999999999998</v>
      </c>
      <c r="AQ11" s="10"/>
      <c r="AR11" s="181">
        <v>16.016999999999999</v>
      </c>
      <c r="AS11" s="181">
        <v>14.4</v>
      </c>
      <c r="AT11" s="181">
        <v>16.89</v>
      </c>
      <c r="AU11" s="181">
        <v>18.43</v>
      </c>
      <c r="AV11" s="181">
        <v>65.736999999999995</v>
      </c>
      <c r="AW11" s="10"/>
      <c r="AX11" s="206">
        <v>10.587999999999999</v>
      </c>
      <c r="AY11" s="206">
        <v>13.797000000000001</v>
      </c>
      <c r="AZ11" s="206">
        <v>17.651</v>
      </c>
      <c r="BA11" s="181">
        <v>27.163</v>
      </c>
      <c r="BB11" s="181">
        <v>69.198999999999998</v>
      </c>
      <c r="BC11" s="10"/>
      <c r="BD11" s="206">
        <v>12.545999999999999</v>
      </c>
      <c r="BE11" s="206">
        <v>14.656000000000001</v>
      </c>
      <c r="BF11" s="206">
        <v>23.210999999999999</v>
      </c>
      <c r="BG11" s="206">
        <v>22.280999999999999</v>
      </c>
      <c r="BH11" s="206">
        <v>72.693999999999988</v>
      </c>
      <c r="BI11" s="10"/>
      <c r="BJ11" s="206">
        <v>13.936</v>
      </c>
      <c r="BK11" s="206">
        <v>15.346</v>
      </c>
      <c r="BL11" s="206">
        <v>22.373999999999999</v>
      </c>
      <c r="BM11" s="206">
        <v>26.471</v>
      </c>
      <c r="BN11" s="206">
        <v>78.126999999999995</v>
      </c>
      <c r="BO11" s="10"/>
      <c r="BP11" s="206">
        <v>20.978999999999999</v>
      </c>
      <c r="BQ11" s="213"/>
    </row>
    <row r="12" spans="1:69">
      <c r="A12" s="11" t="s">
        <v>0</v>
      </c>
      <c r="B12" s="12">
        <v>33.059000000000005</v>
      </c>
      <c r="C12" s="10"/>
      <c r="D12" s="12">
        <v>26.697999999999997</v>
      </c>
      <c r="E12" s="10"/>
      <c r="F12" s="12">
        <v>40.111999999999995</v>
      </c>
      <c r="G12" s="10"/>
      <c r="H12" s="10">
        <v>11.551</v>
      </c>
      <c r="I12" s="10">
        <v>11.744999999999999</v>
      </c>
      <c r="J12" s="10">
        <v>10.284000000000001</v>
      </c>
      <c r="K12" s="10">
        <v>9.7690000000000001</v>
      </c>
      <c r="L12" s="12">
        <v>43.348999999999997</v>
      </c>
      <c r="M12" s="10"/>
      <c r="N12" s="10">
        <v>8.8520000000000003</v>
      </c>
      <c r="O12" s="10">
        <v>9.35</v>
      </c>
      <c r="P12" s="10">
        <v>11.151</v>
      </c>
      <c r="Q12" s="10">
        <v>10.036</v>
      </c>
      <c r="R12" s="12">
        <v>39.388999999999996</v>
      </c>
      <c r="S12" s="10"/>
      <c r="T12" s="10">
        <v>6.5919999999999996</v>
      </c>
      <c r="U12" s="10">
        <v>8.0310000000000006</v>
      </c>
      <c r="V12" s="10">
        <v>12.404999999999999</v>
      </c>
      <c r="W12" s="10">
        <v>12.239000000000001</v>
      </c>
      <c r="X12" s="12">
        <v>39.266999999999996</v>
      </c>
      <c r="Y12" s="10"/>
      <c r="Z12" s="181">
        <v>9.8379999999999992</v>
      </c>
      <c r="AA12" s="181">
        <v>12.538</v>
      </c>
      <c r="AB12" s="181">
        <v>15.786</v>
      </c>
      <c r="AC12" s="181">
        <v>16.245999999999999</v>
      </c>
      <c r="AD12" s="180">
        <v>54.408000000000001</v>
      </c>
      <c r="AE12" s="10"/>
      <c r="AF12" s="181">
        <v>8.0660000000000007</v>
      </c>
      <c r="AG12" s="181">
        <v>11.416</v>
      </c>
      <c r="AH12" s="181">
        <v>12.054</v>
      </c>
      <c r="AI12" s="181">
        <v>12.417</v>
      </c>
      <c r="AJ12" s="180">
        <v>43.953000000000003</v>
      </c>
      <c r="AK12" s="10"/>
      <c r="AL12" s="181">
        <v>10.741</v>
      </c>
      <c r="AM12" s="181">
        <v>13.396453099</v>
      </c>
      <c r="AN12" s="181">
        <v>11.065</v>
      </c>
      <c r="AO12" s="181">
        <v>10.109974336000002</v>
      </c>
      <c r="AP12" s="190">
        <v>45.312427434999996</v>
      </c>
      <c r="AQ12" s="10"/>
      <c r="AR12" s="181">
        <v>8.7590000000000003</v>
      </c>
      <c r="AS12" s="181">
        <v>10.413</v>
      </c>
      <c r="AT12" s="181">
        <v>11.115</v>
      </c>
      <c r="AU12" s="181">
        <v>10.808</v>
      </c>
      <c r="AV12" s="181">
        <v>41.094999999999999</v>
      </c>
      <c r="AW12" s="10"/>
      <c r="AX12" s="206">
        <v>7.5789999999999997</v>
      </c>
      <c r="AY12" s="206">
        <v>9.3520000000000003</v>
      </c>
      <c r="AZ12" s="206">
        <v>7.4850000000000003</v>
      </c>
      <c r="BA12" s="181">
        <v>4.1580000000000004</v>
      </c>
      <c r="BB12" s="181">
        <v>28.574000000000002</v>
      </c>
      <c r="BC12" s="10"/>
      <c r="BD12" s="206">
        <v>8.7959999999999994</v>
      </c>
      <c r="BE12" s="206">
        <v>9.7070000000000007</v>
      </c>
      <c r="BF12" s="206">
        <v>6.6840000000000002</v>
      </c>
      <c r="BG12" s="206">
        <v>5.2389999999999999</v>
      </c>
      <c r="BH12" s="206">
        <v>30.426000000000002</v>
      </c>
      <c r="BI12" s="10"/>
      <c r="BJ12" s="206">
        <v>4.9960000000000004</v>
      </c>
      <c r="BK12" s="206">
        <v>9.5269999999999992</v>
      </c>
      <c r="BL12" s="206">
        <v>15.646000000000001</v>
      </c>
      <c r="BM12" s="206">
        <v>6.415</v>
      </c>
      <c r="BN12" s="206">
        <v>36.584000000000003</v>
      </c>
      <c r="BO12" s="10"/>
      <c r="BP12" s="206">
        <v>8.2050000000000001</v>
      </c>
      <c r="BQ12" s="213"/>
    </row>
    <row r="13" spans="1:69">
      <c r="A13" s="11" t="s">
        <v>5</v>
      </c>
      <c r="B13" s="12">
        <v>5.883</v>
      </c>
      <c r="C13" s="12"/>
      <c r="D13" s="12">
        <v>6.2604899999999999</v>
      </c>
      <c r="E13" s="12"/>
      <c r="F13" s="12">
        <v>9.7360000000000007</v>
      </c>
      <c r="G13" s="12"/>
      <c r="H13" s="10">
        <v>1.4100200000000001</v>
      </c>
      <c r="I13" s="10">
        <v>1.45248</v>
      </c>
      <c r="J13" s="10">
        <v>2.9013</v>
      </c>
      <c r="K13" s="10">
        <v>2.6769000000000003</v>
      </c>
      <c r="L13" s="12">
        <v>8.4406999999999996</v>
      </c>
      <c r="M13" s="12">
        <v>0</v>
      </c>
      <c r="N13" s="10">
        <v>0.63300000000000001</v>
      </c>
      <c r="O13" s="10">
        <v>3.6339999999999999</v>
      </c>
      <c r="P13" s="10">
        <v>3.12</v>
      </c>
      <c r="Q13" s="10">
        <v>2.3580000000000001</v>
      </c>
      <c r="R13" s="12">
        <v>9.7449999999999992</v>
      </c>
      <c r="S13" s="12"/>
      <c r="T13" s="10">
        <v>1.4570000000000001</v>
      </c>
      <c r="U13" s="10">
        <v>1.2390000000000001</v>
      </c>
      <c r="V13" s="10">
        <v>1.927</v>
      </c>
      <c r="W13" s="10">
        <v>1.615</v>
      </c>
      <c r="X13" s="12">
        <v>6.2380000000000004</v>
      </c>
      <c r="Y13" s="12"/>
      <c r="Z13" s="181">
        <v>1.4219999999999999</v>
      </c>
      <c r="AA13" s="181">
        <v>2.089</v>
      </c>
      <c r="AB13" s="181">
        <v>2.012</v>
      </c>
      <c r="AC13" s="181">
        <v>1.127</v>
      </c>
      <c r="AD13" s="180">
        <v>6.6499999999999995</v>
      </c>
      <c r="AE13" s="12"/>
      <c r="AF13" s="181">
        <v>6.0000000000000001E-3</v>
      </c>
      <c r="AG13" s="181">
        <v>4.0019999999999998</v>
      </c>
      <c r="AH13" s="181">
        <v>2.7639999999999998</v>
      </c>
      <c r="AI13" s="181">
        <v>1.1890000000000001</v>
      </c>
      <c r="AJ13" s="180">
        <v>7.9610000000000003</v>
      </c>
      <c r="AK13" s="12"/>
      <c r="AL13" s="181">
        <v>1.157</v>
      </c>
      <c r="AM13" s="181">
        <v>1.8496199999999998</v>
      </c>
      <c r="AN13" s="181">
        <v>2.2149999999999999</v>
      </c>
      <c r="AO13" s="181">
        <v>1.568650000000001</v>
      </c>
      <c r="AP13" s="190">
        <v>6.7902700000000005</v>
      </c>
      <c r="AQ13" s="12"/>
      <c r="AR13" s="181">
        <v>0.66700000000000004</v>
      </c>
      <c r="AS13" s="181">
        <v>3.294</v>
      </c>
      <c r="AT13" s="181">
        <v>2.165</v>
      </c>
      <c r="AU13" s="181">
        <v>0.72</v>
      </c>
      <c r="AV13" s="181">
        <v>6.8460000000000001</v>
      </c>
      <c r="AW13" s="12"/>
      <c r="AX13" s="206">
        <v>0.78100000000000003</v>
      </c>
      <c r="AY13" s="206">
        <v>1.6459999999999999</v>
      </c>
      <c r="AZ13" s="206">
        <v>1.994</v>
      </c>
      <c r="BA13" s="181">
        <v>0.112</v>
      </c>
      <c r="BB13" s="181">
        <v>4.5330000000000004</v>
      </c>
      <c r="BC13" s="12"/>
      <c r="BD13" s="206">
        <v>1.0780000000000001</v>
      </c>
      <c r="BE13" s="206">
        <v>3.2869999999999999</v>
      </c>
      <c r="BF13" s="206">
        <v>3.6629999999999998</v>
      </c>
      <c r="BG13" s="206">
        <v>0.85899999999999999</v>
      </c>
      <c r="BH13" s="206">
        <v>8.8870000000000005</v>
      </c>
      <c r="BI13" s="12"/>
      <c r="BJ13" s="206">
        <v>2.4079999999999999</v>
      </c>
      <c r="BK13" s="206">
        <v>5.0650000000000004</v>
      </c>
      <c r="BL13" s="206">
        <v>3.01</v>
      </c>
      <c r="BM13" s="206">
        <v>0.75700000000000001</v>
      </c>
      <c r="BN13" s="206">
        <v>11.24</v>
      </c>
      <c r="BO13" s="12"/>
      <c r="BP13" s="206">
        <v>2.0609999999999999</v>
      </c>
      <c r="BQ13" s="213"/>
    </row>
    <row r="14" spans="1:69">
      <c r="A14" s="11" t="s">
        <v>43</v>
      </c>
      <c r="B14" s="12">
        <v>5.665</v>
      </c>
      <c r="C14" s="12"/>
      <c r="D14" s="12">
        <v>11.53226606</v>
      </c>
      <c r="E14" s="12"/>
      <c r="F14" s="12">
        <v>2.923</v>
      </c>
      <c r="G14" s="12"/>
      <c r="H14" s="10">
        <v>1.6635638400000001</v>
      </c>
      <c r="I14" s="10">
        <v>2.3336870699999999</v>
      </c>
      <c r="J14" s="10">
        <v>2.6838649000000001</v>
      </c>
      <c r="K14" s="10">
        <v>4.2116583199999997</v>
      </c>
      <c r="L14" s="12">
        <v>10.892774129999999</v>
      </c>
      <c r="M14" s="12">
        <v>0</v>
      </c>
      <c r="N14" s="10">
        <v>1.1479999999999999</v>
      </c>
      <c r="O14" s="10">
        <v>0</v>
      </c>
      <c r="P14" s="10">
        <v>1.0649999999999999</v>
      </c>
      <c r="Q14" s="10">
        <v>3.7669999999999999</v>
      </c>
      <c r="R14" s="12">
        <v>5.98</v>
      </c>
      <c r="S14" s="12"/>
      <c r="T14" s="10">
        <v>1.03</v>
      </c>
      <c r="U14" s="10">
        <v>0.77800000000000002</v>
      </c>
      <c r="V14" s="10">
        <v>1.5329999999999999</v>
      </c>
      <c r="W14" s="10">
        <v>4.3559999999999999</v>
      </c>
      <c r="X14" s="12">
        <v>7.6970000000000001</v>
      </c>
      <c r="Y14" s="12"/>
      <c r="Z14" s="181">
        <v>1.1259999999999999</v>
      </c>
      <c r="AA14" s="181">
        <v>1.429</v>
      </c>
      <c r="AB14" s="181">
        <v>2.0129999999999999</v>
      </c>
      <c r="AC14" s="181">
        <v>2.3450000000000002</v>
      </c>
      <c r="AD14" s="180">
        <v>6.9130000000000003</v>
      </c>
      <c r="AE14" s="12"/>
      <c r="AF14" s="181">
        <v>1.851</v>
      </c>
      <c r="AG14" s="181">
        <v>3.488</v>
      </c>
      <c r="AH14" s="181">
        <v>1.8440000000000001</v>
      </c>
      <c r="AI14" s="181">
        <v>1.4079999999999999</v>
      </c>
      <c r="AJ14" s="180">
        <v>8.5910000000000011</v>
      </c>
      <c r="AK14" s="12"/>
      <c r="AL14" s="181">
        <v>0.90100000000000002</v>
      </c>
      <c r="AM14" s="181">
        <v>2.3549610000000012</v>
      </c>
      <c r="AN14" s="181">
        <v>2.899</v>
      </c>
      <c r="AO14" s="181">
        <v>3.7769057899999998</v>
      </c>
      <c r="AP14" s="190">
        <v>9.9318667900000008</v>
      </c>
      <c r="AQ14" s="12"/>
      <c r="AR14" s="181">
        <v>1.1919999999999999</v>
      </c>
      <c r="AS14" s="181">
        <v>1.802</v>
      </c>
      <c r="AT14" s="181">
        <v>1.73</v>
      </c>
      <c r="AU14" s="181">
        <v>3.14</v>
      </c>
      <c r="AV14" s="181">
        <v>7.8640000000000008</v>
      </c>
      <c r="AW14" s="12"/>
      <c r="AX14" s="206">
        <v>2.13</v>
      </c>
      <c r="AY14" s="206">
        <v>2.84</v>
      </c>
      <c r="AZ14" s="206">
        <v>2.532</v>
      </c>
      <c r="BA14" s="181">
        <v>3.5259999999999998</v>
      </c>
      <c r="BB14" s="181">
        <v>11.027999999999999</v>
      </c>
      <c r="BC14" s="12"/>
      <c r="BD14" s="206">
        <v>2.6269999999999998</v>
      </c>
      <c r="BE14" s="206">
        <v>2.5409999999999999</v>
      </c>
      <c r="BF14" s="206">
        <v>3.0510000000000002</v>
      </c>
      <c r="BG14" s="206">
        <v>1.1579999999999999</v>
      </c>
      <c r="BH14" s="206">
        <v>9.3769999999999989</v>
      </c>
      <c r="BI14" s="12"/>
      <c r="BJ14" s="206">
        <v>4.2240000000000002</v>
      </c>
      <c r="BK14" s="206">
        <v>4.4710000000000001</v>
      </c>
      <c r="BL14" s="206">
        <v>2.367</v>
      </c>
      <c r="BM14" s="206">
        <v>3.5329999999999999</v>
      </c>
      <c r="BN14" s="206">
        <v>14.595000000000001</v>
      </c>
      <c r="BO14" s="12"/>
      <c r="BP14" s="206">
        <v>3.0750000000000002</v>
      </c>
      <c r="BQ14" s="213"/>
    </row>
    <row r="15" spans="1:69">
      <c r="A15" s="11" t="s">
        <v>63</v>
      </c>
      <c r="B15" s="170"/>
      <c r="C15" s="12"/>
      <c r="D15" s="170"/>
      <c r="E15" s="12"/>
      <c r="F15" s="170"/>
      <c r="G15" s="12"/>
      <c r="H15" s="173"/>
      <c r="I15" s="173"/>
      <c r="J15" s="173"/>
      <c r="K15" s="173"/>
      <c r="L15" s="170"/>
      <c r="M15" s="12"/>
      <c r="N15" s="173"/>
      <c r="O15" s="173"/>
      <c r="P15" s="173"/>
      <c r="Q15" s="173"/>
      <c r="R15" s="170"/>
      <c r="S15" s="12"/>
      <c r="T15" s="173"/>
      <c r="U15" s="173"/>
      <c r="V15" s="173"/>
      <c r="W15" s="173"/>
      <c r="X15" s="170"/>
      <c r="Y15" s="12"/>
      <c r="Z15" s="182"/>
      <c r="AA15" s="182"/>
      <c r="AB15" s="182"/>
      <c r="AC15" s="182"/>
      <c r="AD15" s="183"/>
      <c r="AE15" s="12"/>
      <c r="AF15" s="182"/>
      <c r="AG15" s="182"/>
      <c r="AH15" s="182"/>
      <c r="AI15" s="182"/>
      <c r="AJ15" s="183"/>
      <c r="AK15" s="12"/>
      <c r="AL15" s="182"/>
      <c r="AM15" s="182"/>
      <c r="AN15" s="182"/>
      <c r="AO15" s="182"/>
      <c r="AP15" s="203"/>
      <c r="AQ15" s="12"/>
      <c r="AR15" s="182"/>
      <c r="AS15" s="182"/>
      <c r="AT15" s="182"/>
      <c r="AU15" s="182"/>
      <c r="AV15" s="182"/>
      <c r="AW15" s="12"/>
      <c r="AX15" s="207">
        <v>4.8659999999999997</v>
      </c>
      <c r="AY15" s="207">
        <v>0.1</v>
      </c>
      <c r="AZ15" s="207">
        <v>4.383</v>
      </c>
      <c r="BA15" s="182">
        <v>2.5289999999999999</v>
      </c>
      <c r="BB15" s="182">
        <v>11.878</v>
      </c>
      <c r="BC15" s="12"/>
      <c r="BD15" s="207">
        <v>2.5310000000000001</v>
      </c>
      <c r="BE15" s="207">
        <v>1.2729999999999999</v>
      </c>
      <c r="BF15" s="207">
        <v>3.407</v>
      </c>
      <c r="BG15" s="207">
        <v>3.456</v>
      </c>
      <c r="BH15" s="207">
        <v>10.667</v>
      </c>
      <c r="BI15" s="12"/>
      <c r="BJ15" s="207">
        <v>3.14</v>
      </c>
      <c r="BK15" s="207">
        <v>2.0209999999999999</v>
      </c>
      <c r="BL15" s="207">
        <v>5.4</v>
      </c>
      <c r="BM15" s="207">
        <v>4.2290000000000001</v>
      </c>
      <c r="BN15" s="207">
        <v>14.79</v>
      </c>
      <c r="BO15" s="12"/>
      <c r="BP15" s="207">
        <v>6.0289999999999999</v>
      </c>
      <c r="BQ15" s="213"/>
    </row>
    <row r="16" spans="1:69" s="18" customFormat="1" ht="12.75">
      <c r="A16" s="11" t="s">
        <v>6</v>
      </c>
      <c r="B16" s="12">
        <v>343.77200000000005</v>
      </c>
      <c r="C16" s="12">
        <v>0</v>
      </c>
      <c r="D16" s="12">
        <v>418.87375606000001</v>
      </c>
      <c r="E16" s="12">
        <v>0</v>
      </c>
      <c r="F16" s="12">
        <v>420.14778000000001</v>
      </c>
      <c r="G16" s="12">
        <v>0</v>
      </c>
      <c r="H16" s="12">
        <v>96.612583839999999</v>
      </c>
      <c r="I16" s="12">
        <v>87.159167069999995</v>
      </c>
      <c r="J16" s="12">
        <v>97.214164900000014</v>
      </c>
      <c r="K16" s="12">
        <v>99.634558320000011</v>
      </c>
      <c r="L16" s="12">
        <v>380.62047412999999</v>
      </c>
      <c r="M16" s="12">
        <v>0</v>
      </c>
      <c r="N16" s="12">
        <v>83.766999999999996</v>
      </c>
      <c r="O16" s="12">
        <v>78.611999999999995</v>
      </c>
      <c r="P16" s="12">
        <v>95.338000000000008</v>
      </c>
      <c r="Q16" s="12">
        <v>112.628</v>
      </c>
      <c r="R16" s="12">
        <v>370.34500000000003</v>
      </c>
      <c r="S16" s="12">
        <v>0</v>
      </c>
      <c r="T16" s="12">
        <v>81.211999999999989</v>
      </c>
      <c r="U16" s="12">
        <v>78.346000000000018</v>
      </c>
      <c r="V16" s="12">
        <v>109.89600000000002</v>
      </c>
      <c r="W16" s="12">
        <v>105.78299999999999</v>
      </c>
      <c r="X16" s="12">
        <v>375.23700000000002</v>
      </c>
      <c r="Y16" s="12">
        <v>0</v>
      </c>
      <c r="Z16" s="190">
        <v>104.11799999999999</v>
      </c>
      <c r="AA16" s="190">
        <v>98.48299999999999</v>
      </c>
      <c r="AB16" s="190">
        <v>116.989</v>
      </c>
      <c r="AC16" s="190">
        <v>116.31399999999999</v>
      </c>
      <c r="AD16" s="180">
        <v>435.904</v>
      </c>
      <c r="AE16" s="12">
        <v>0</v>
      </c>
      <c r="AF16" s="190">
        <v>83.11999999999999</v>
      </c>
      <c r="AG16" s="190">
        <v>104.303</v>
      </c>
      <c r="AH16" s="190">
        <v>125.773</v>
      </c>
      <c r="AI16" s="190">
        <v>126.63500000000001</v>
      </c>
      <c r="AJ16" s="180">
        <v>439.83100000000007</v>
      </c>
      <c r="AK16" s="12">
        <v>0</v>
      </c>
      <c r="AL16" s="190">
        <v>125.46899999999999</v>
      </c>
      <c r="AM16" s="190">
        <v>107.97615127667653</v>
      </c>
      <c r="AN16" s="190">
        <v>117.11500000000001</v>
      </c>
      <c r="AO16" s="190">
        <v>115.04008394820001</v>
      </c>
      <c r="AP16" s="190">
        <v>465.60023522487654</v>
      </c>
      <c r="AQ16" s="12">
        <v>0</v>
      </c>
      <c r="AR16" s="190">
        <v>96.6</v>
      </c>
      <c r="AS16" s="190">
        <v>102.67800000000001</v>
      </c>
      <c r="AT16" s="190">
        <v>133.809</v>
      </c>
      <c r="AU16" s="190">
        <v>130.54899999999998</v>
      </c>
      <c r="AV16" s="190">
        <v>463.63600000000002</v>
      </c>
      <c r="AW16" s="12">
        <v>0</v>
      </c>
      <c r="AX16" s="205">
        <v>102.94399999999999</v>
      </c>
      <c r="AY16" s="205">
        <v>107.482</v>
      </c>
      <c r="AZ16" s="205">
        <v>135.00300000000001</v>
      </c>
      <c r="BA16" s="190">
        <v>129.233</v>
      </c>
      <c r="BB16" s="190">
        <v>474.66200000000009</v>
      </c>
      <c r="BC16" s="12">
        <v>0</v>
      </c>
      <c r="BD16" s="205">
        <v>96.493999999999986</v>
      </c>
      <c r="BE16" s="205">
        <v>110.41900000000001</v>
      </c>
      <c r="BF16" s="205">
        <v>161.01900000000001</v>
      </c>
      <c r="BG16" s="205">
        <v>133.595</v>
      </c>
      <c r="BH16" s="205">
        <v>501.52699999999993</v>
      </c>
      <c r="BI16" s="12">
        <v>0</v>
      </c>
      <c r="BJ16" s="205">
        <v>108.06300000000002</v>
      </c>
      <c r="BK16" s="205">
        <f>+SUM(BK9:BK15)</f>
        <v>133.22899999999998</v>
      </c>
      <c r="BL16" s="205">
        <v>165.64</v>
      </c>
      <c r="BM16" s="205">
        <v>151.92699999999999</v>
      </c>
      <c r="BN16" s="205">
        <v>558.85900000000004</v>
      </c>
      <c r="BO16" s="12">
        <v>0</v>
      </c>
      <c r="BP16" s="205">
        <v>136.47799999999998</v>
      </c>
      <c r="BQ16" s="213"/>
    </row>
    <row r="17" spans="1:68" ht="8.25" customHeight="1"/>
    <row r="18" spans="1:68" ht="9.75" customHeight="1"/>
    <row r="19" spans="1:68" ht="12.75" customHeight="1">
      <c r="A19" s="11" t="s">
        <v>60</v>
      </c>
      <c r="B19" s="11"/>
      <c r="D19" s="11"/>
    </row>
    <row r="20" spans="1:68" ht="12.75">
      <c r="A20" s="5"/>
      <c r="B20" s="165">
        <v>2013</v>
      </c>
      <c r="C20" s="5"/>
      <c r="D20" s="165">
        <v>2014</v>
      </c>
      <c r="E20" s="5"/>
      <c r="F20" s="165">
        <v>2015</v>
      </c>
      <c r="G20" s="5"/>
      <c r="H20" s="214">
        <v>2016</v>
      </c>
      <c r="I20" s="215"/>
      <c r="J20" s="215"/>
      <c r="K20" s="215"/>
      <c r="L20" s="215"/>
      <c r="M20" s="5"/>
      <c r="N20" s="214">
        <v>2017</v>
      </c>
      <c r="O20" s="215"/>
      <c r="P20" s="215"/>
      <c r="Q20" s="215"/>
      <c r="R20" s="215"/>
      <c r="S20" s="5"/>
      <c r="T20" s="214">
        <v>2018</v>
      </c>
      <c r="U20" s="215"/>
      <c r="V20" s="215"/>
      <c r="W20" s="215"/>
      <c r="X20" s="215"/>
      <c r="Y20" s="5"/>
      <c r="Z20" s="178">
        <v>2019</v>
      </c>
      <c r="AA20" s="178"/>
      <c r="AB20" s="178"/>
      <c r="AC20" s="178"/>
      <c r="AD20" s="178"/>
      <c r="AE20" s="5"/>
      <c r="AF20" s="178">
        <v>2020</v>
      </c>
      <c r="AG20" s="178"/>
      <c r="AH20" s="178"/>
      <c r="AI20" s="178"/>
      <c r="AJ20" s="178"/>
      <c r="AK20" s="5"/>
      <c r="AL20" s="178">
        <v>2021</v>
      </c>
      <c r="AM20" s="178"/>
      <c r="AN20" s="178"/>
      <c r="AO20" s="178"/>
      <c r="AP20" s="178"/>
      <c r="AQ20" s="5"/>
      <c r="AR20" s="178">
        <v>2022</v>
      </c>
      <c r="AS20" s="178"/>
      <c r="AT20" s="178"/>
      <c r="AU20" s="178"/>
      <c r="AV20" s="178"/>
      <c r="AW20" s="5"/>
      <c r="AX20" s="178">
        <v>2023</v>
      </c>
      <c r="AY20" s="178"/>
      <c r="AZ20" s="178"/>
      <c r="BA20" s="178"/>
      <c r="BB20" s="178"/>
      <c r="BC20" s="5"/>
      <c r="BD20" s="178">
        <v>2024</v>
      </c>
      <c r="BE20" s="178"/>
      <c r="BF20" s="178"/>
      <c r="BG20" s="178"/>
      <c r="BH20" s="178"/>
      <c r="BI20" s="5"/>
      <c r="BJ20" s="178">
        <v>2025</v>
      </c>
      <c r="BK20" s="178"/>
      <c r="BL20" s="178"/>
      <c r="BM20" s="178"/>
      <c r="BN20" s="178"/>
      <c r="BO20" s="5"/>
      <c r="BP20" s="178">
        <v>2026</v>
      </c>
    </row>
    <row r="21" spans="1:68" ht="12.75">
      <c r="A21" s="5"/>
      <c r="B21" s="5" t="s">
        <v>6</v>
      </c>
      <c r="C21" s="5"/>
      <c r="D21" s="5" t="s">
        <v>6</v>
      </c>
      <c r="E21" s="5"/>
      <c r="F21" s="5" t="s">
        <v>6</v>
      </c>
      <c r="G21" s="5"/>
      <c r="H21" s="5" t="s">
        <v>21</v>
      </c>
      <c r="I21" s="5" t="s">
        <v>23</v>
      </c>
      <c r="J21" s="5" t="s">
        <v>41</v>
      </c>
      <c r="K21" s="5" t="s">
        <v>42</v>
      </c>
      <c r="L21" s="5" t="s">
        <v>6</v>
      </c>
      <c r="M21" s="5"/>
      <c r="N21" s="5" t="s">
        <v>21</v>
      </c>
      <c r="O21" s="5" t="s">
        <v>23</v>
      </c>
      <c r="P21" s="5" t="s">
        <v>41</v>
      </c>
      <c r="Q21" s="5" t="s">
        <v>42</v>
      </c>
      <c r="R21" s="5" t="s">
        <v>6</v>
      </c>
      <c r="S21" s="5"/>
      <c r="T21" s="5" t="s">
        <v>21</v>
      </c>
      <c r="U21" s="5" t="s">
        <v>23</v>
      </c>
      <c r="V21" s="5" t="s">
        <v>41</v>
      </c>
      <c r="W21" s="5" t="s">
        <v>42</v>
      </c>
      <c r="X21" s="5" t="s">
        <v>6</v>
      </c>
      <c r="Y21" s="5"/>
      <c r="Z21" s="179" t="s">
        <v>21</v>
      </c>
      <c r="AA21" s="179" t="s">
        <v>23</v>
      </c>
      <c r="AB21" s="179" t="s">
        <v>41</v>
      </c>
      <c r="AC21" s="179" t="s">
        <v>42</v>
      </c>
      <c r="AD21" s="179" t="s">
        <v>6</v>
      </c>
      <c r="AE21" s="5"/>
      <c r="AF21" s="179" t="s">
        <v>21</v>
      </c>
      <c r="AG21" s="179" t="s">
        <v>23</v>
      </c>
      <c r="AH21" s="179" t="s">
        <v>41</v>
      </c>
      <c r="AI21" s="179" t="s">
        <v>42</v>
      </c>
      <c r="AJ21" s="179" t="s">
        <v>6</v>
      </c>
      <c r="AK21" s="5"/>
      <c r="AL21" s="179" t="s">
        <v>21</v>
      </c>
      <c r="AM21" s="179" t="s">
        <v>23</v>
      </c>
      <c r="AN21" s="179" t="s">
        <v>41</v>
      </c>
      <c r="AO21" s="179" t="s">
        <v>42</v>
      </c>
      <c r="AP21" s="179" t="s">
        <v>6</v>
      </c>
      <c r="AQ21" s="5"/>
      <c r="AR21" s="179" t="s">
        <v>21</v>
      </c>
      <c r="AS21" s="179" t="s">
        <v>23</v>
      </c>
      <c r="AT21" s="179" t="s">
        <v>41</v>
      </c>
      <c r="AU21" s="179" t="s">
        <v>42</v>
      </c>
      <c r="AV21" s="179" t="s">
        <v>6</v>
      </c>
      <c r="AW21" s="5"/>
      <c r="AX21" s="179" t="s">
        <v>21</v>
      </c>
      <c r="AY21" s="179" t="s">
        <v>23</v>
      </c>
      <c r="AZ21" s="179" t="s">
        <v>41</v>
      </c>
      <c r="BA21" s="179" t="s">
        <v>42</v>
      </c>
      <c r="BB21" s="179" t="s">
        <v>6</v>
      </c>
      <c r="BC21" s="5"/>
      <c r="BD21" s="179" t="s">
        <v>21</v>
      </c>
      <c r="BE21" s="179" t="s">
        <v>23</v>
      </c>
      <c r="BF21" s="179" t="s">
        <v>41</v>
      </c>
      <c r="BG21" s="179" t="s">
        <v>42</v>
      </c>
      <c r="BH21" s="179" t="s">
        <v>6</v>
      </c>
      <c r="BI21" s="5"/>
      <c r="BJ21" s="179" t="s">
        <v>21</v>
      </c>
      <c r="BK21" s="179" t="s">
        <v>23</v>
      </c>
      <c r="BL21" s="179" t="s">
        <v>41</v>
      </c>
      <c r="BM21" s="179" t="s">
        <v>42</v>
      </c>
      <c r="BN21" s="179" t="s">
        <v>6</v>
      </c>
      <c r="BO21" s="5"/>
      <c r="BP21" s="179" t="s">
        <v>21</v>
      </c>
    </row>
    <row r="22" spans="1:68" ht="6" customHeight="1">
      <c r="A22" s="11"/>
      <c r="B22" s="11"/>
      <c r="D22" s="11"/>
      <c r="Z22" s="184"/>
      <c r="AA22" s="184"/>
      <c r="AB22" s="184"/>
      <c r="AC22" s="184"/>
      <c r="AD22" s="185"/>
      <c r="AF22" s="184"/>
      <c r="AG22" s="184"/>
      <c r="AH22" s="184"/>
      <c r="AL22" s="184"/>
      <c r="AM22" s="184"/>
      <c r="AN22" s="184"/>
      <c r="AO22" s="184"/>
      <c r="AP22" s="184"/>
      <c r="AR22" s="184"/>
      <c r="AS22" s="184"/>
      <c r="AT22" s="184"/>
      <c r="AU22" s="184"/>
      <c r="AV22" s="184"/>
      <c r="AX22" s="185"/>
      <c r="AY22" s="185"/>
      <c r="AZ22" s="185"/>
      <c r="BA22" s="184"/>
      <c r="BB22" s="184"/>
      <c r="BD22" s="185"/>
      <c r="BE22" s="185"/>
      <c r="BF22" s="185"/>
      <c r="BG22" s="185"/>
      <c r="BH22" s="185"/>
      <c r="BJ22" s="185"/>
      <c r="BK22" s="185"/>
      <c r="BL22" s="185"/>
      <c r="BM22" s="185"/>
      <c r="BN22" s="185"/>
      <c r="BP22" s="185"/>
    </row>
    <row r="23" spans="1:68" ht="12.75" customHeight="1">
      <c r="A23" s="11" t="s">
        <v>2</v>
      </c>
      <c r="B23" s="11"/>
      <c r="D23" s="13">
        <v>0.15967621598784687</v>
      </c>
      <c r="F23" s="13">
        <v>-1.2676100007363744E-2</v>
      </c>
      <c r="H23" s="14">
        <v>-0.17206644448977271</v>
      </c>
      <c r="I23" s="14">
        <v>-0.16073771003810355</v>
      </c>
      <c r="J23" s="14">
        <v>9.7956618483855173E-2</v>
      </c>
      <c r="K23" s="14">
        <v>-4.5664635793391195E-2</v>
      </c>
      <c r="L23" s="174">
        <v>-7.3751826788820196E-2</v>
      </c>
      <c r="M23" s="6"/>
      <c r="N23" s="14">
        <v>-9.1842027267338477E-2</v>
      </c>
      <c r="O23" s="14">
        <v>-0.26740226634166309</v>
      </c>
      <c r="P23" s="14">
        <v>-0.14342512376237626</v>
      </c>
      <c r="Q23" s="14">
        <v>4.3855649029011845E-2</v>
      </c>
      <c r="R23" s="174">
        <v>-0.10938625710919558</v>
      </c>
      <c r="S23" s="6"/>
      <c r="T23" s="14">
        <v>4.1284216538163276E-2</v>
      </c>
      <c r="U23" s="176">
        <v>0.25701005790917408</v>
      </c>
      <c r="V23" s="176">
        <v>0.28741714677888353</v>
      </c>
      <c r="W23" s="176">
        <v>-0.11722704266088224</v>
      </c>
      <c r="X23" s="177">
        <v>9.6954094912705679E-2</v>
      </c>
      <c r="Y23" s="6"/>
      <c r="Z23" s="186">
        <v>9.9608227228207724E-2</v>
      </c>
      <c r="AA23" s="186">
        <v>3.7926087571477751E-2</v>
      </c>
      <c r="AB23" s="186">
        <v>-0.11048917694260907</v>
      </c>
      <c r="AC23" s="186">
        <v>0.12572949728678195</v>
      </c>
      <c r="AD23" s="187">
        <v>2.7563051456234833E-2</v>
      </c>
      <c r="AE23" s="6"/>
      <c r="AF23" s="186">
        <v>-0.10052551883851435</v>
      </c>
      <c r="AG23" s="186">
        <v>0.1018143591340912</v>
      </c>
      <c r="AH23" s="186">
        <v>0.20575015376851158</v>
      </c>
      <c r="AI23" s="186">
        <v>0.18952554191299087</v>
      </c>
      <c r="AJ23" s="186">
        <v>0.10611279972982102</v>
      </c>
      <c r="AK23" s="6"/>
      <c r="AL23" s="186">
        <v>0.48522538223877065</v>
      </c>
      <c r="AM23" s="186">
        <v>-9.0782536485388698E-3</v>
      </c>
      <c r="AN23" s="186">
        <v>-7.1024027834094228E-2</v>
      </c>
      <c r="AO23" s="186">
        <v>-9.3920363564538145E-2</v>
      </c>
      <c r="AP23" s="186">
        <v>4.269195892617228E-2</v>
      </c>
      <c r="AQ23" s="6"/>
      <c r="AR23" s="186">
        <v>-0.2075954768508641</v>
      </c>
      <c r="AS23" s="186">
        <v>6.6521618062445498E-2</v>
      </c>
      <c r="AT23" s="186">
        <v>0.23079847373386109</v>
      </c>
      <c r="AU23" s="186">
        <v>0.22449489385565968</v>
      </c>
      <c r="AV23" s="186">
        <v>7.5098372153499904E-2</v>
      </c>
      <c r="AW23" s="6"/>
      <c r="AX23" s="186">
        <v>0.10438543349488416</v>
      </c>
      <c r="AY23" s="186">
        <v>2.765192677422057E-2</v>
      </c>
      <c r="AZ23" s="186">
        <v>-1.3578905222216053E-2</v>
      </c>
      <c r="BA23" s="186">
        <v>-6.7627634525928793E-2</v>
      </c>
      <c r="BB23" s="186">
        <v>2.6624086286555215E-3</v>
      </c>
      <c r="BC23" s="6"/>
      <c r="BD23" s="186">
        <v>-0.16633397839303943</v>
      </c>
      <c r="BE23" s="186">
        <v>-3.4244903935317095E-2</v>
      </c>
      <c r="BF23" s="186">
        <v>0.22670130352089801</v>
      </c>
      <c r="BG23" s="186">
        <v>3.0451975313204427E-2</v>
      </c>
      <c r="BH23" s="186">
        <v>3.0556772302980262E-2</v>
      </c>
      <c r="BI23" s="6"/>
      <c r="BJ23" s="186">
        <v>0.12779879731681021</v>
      </c>
      <c r="BK23" s="186">
        <v>0.22296341216899118</v>
      </c>
      <c r="BL23" s="186">
        <v>-5.986235062774159E-2</v>
      </c>
      <c r="BM23" s="186">
        <v>0.17364224318282351</v>
      </c>
      <c r="BN23" s="186">
        <v>9.3644151565074329E-2</v>
      </c>
      <c r="BO23" s="6"/>
      <c r="BP23" s="186">
        <v>0.22455958381278052</v>
      </c>
    </row>
    <row r="24" spans="1:68" ht="12.75" customHeight="1">
      <c r="A24" s="11" t="s">
        <v>4</v>
      </c>
      <c r="B24" s="11"/>
      <c r="D24" s="13">
        <v>9.6714197148171088E-3</v>
      </c>
      <c r="F24" s="13">
        <v>2.6331000040934915E-2</v>
      </c>
      <c r="H24" s="14">
        <v>0.77442078237614886</v>
      </c>
      <c r="I24" s="14">
        <v>-0.12486944694080782</v>
      </c>
      <c r="J24" s="14">
        <v>-0.40847702881948622</v>
      </c>
      <c r="K24" s="14">
        <v>-0.16246896062433491</v>
      </c>
      <c r="L24" s="174">
        <v>-0.1016957399897257</v>
      </c>
      <c r="M24" s="6"/>
      <c r="N24" s="14">
        <v>0.40824088748019016</v>
      </c>
      <c r="O24" s="14">
        <v>0.71292441483948576</v>
      </c>
      <c r="P24" s="14">
        <v>0.11222097645499951</v>
      </c>
      <c r="Q24" s="14">
        <v>0.10012706480304967</v>
      </c>
      <c r="R24" s="174">
        <v>0.33613053613053623</v>
      </c>
      <c r="S24" s="6"/>
      <c r="T24" s="14">
        <v>-0.51097231600270088</v>
      </c>
      <c r="U24" s="176">
        <v>-0.51617607345395622</v>
      </c>
      <c r="V24" s="176">
        <v>-0.17302052785923772</v>
      </c>
      <c r="W24" s="176">
        <v>-9.3632093632093572E-2</v>
      </c>
      <c r="X24" s="177">
        <v>-0.36124680158176314</v>
      </c>
      <c r="Y24" s="6"/>
      <c r="Z24" s="186">
        <v>0.81647681509607639</v>
      </c>
      <c r="AA24" s="186">
        <v>0.77952668006251402</v>
      </c>
      <c r="AB24" s="186">
        <v>1.1757535460992909</v>
      </c>
      <c r="AC24" s="186">
        <v>0.18961855407357064</v>
      </c>
      <c r="AD24" s="187">
        <v>0.70026532098636984</v>
      </c>
      <c r="AE24" s="6"/>
      <c r="AF24" s="186">
        <v>-0.42763032875150442</v>
      </c>
      <c r="AG24" s="186">
        <v>-8.5879179474311562E-2</v>
      </c>
      <c r="AH24" s="186">
        <v>-0.17928083936029338</v>
      </c>
      <c r="AI24" s="186">
        <v>-7.0342069556523557E-2</v>
      </c>
      <c r="AJ24" s="186">
        <v>-0.19314617914786225</v>
      </c>
      <c r="AK24" s="6"/>
      <c r="AL24" s="186">
        <v>1.0222443559096948</v>
      </c>
      <c r="AM24" s="186">
        <v>0.31505134351335018</v>
      </c>
      <c r="AN24" s="186">
        <v>-7.1118282239046815E-2</v>
      </c>
      <c r="AO24" s="186">
        <v>-7.8063718528191828E-2</v>
      </c>
      <c r="AP24" s="186">
        <v>0.22119254247016551</v>
      </c>
      <c r="AQ24" s="6"/>
      <c r="AR24" s="186">
        <v>-0.42313796311497831</v>
      </c>
      <c r="AS24" s="186">
        <v>-0.32400727697291587</v>
      </c>
      <c r="AT24" s="186">
        <v>-3.1667557455905992E-2</v>
      </c>
      <c r="AU24" s="186">
        <v>-0.13462739093928766</v>
      </c>
      <c r="AV24" s="186">
        <v>-0.24890182098130953</v>
      </c>
      <c r="AW24" s="6"/>
      <c r="AX24" s="186">
        <v>7.8929892799544543E-2</v>
      </c>
      <c r="AY24" s="186">
        <v>0.4109927435541143</v>
      </c>
      <c r="AZ24" s="186">
        <v>1.6282599696426203E-2</v>
      </c>
      <c r="BA24" s="186">
        <v>1.7523589447332899E-2</v>
      </c>
      <c r="BB24" s="186">
        <v>0.13589664082687336</v>
      </c>
      <c r="BC24" s="6"/>
      <c r="BD24" s="186">
        <v>0.2490108150883672</v>
      </c>
      <c r="BE24" s="186">
        <v>7.1834992887624516E-2</v>
      </c>
      <c r="BF24" s="186">
        <v>3.3740665308893414E-2</v>
      </c>
      <c r="BG24" s="186">
        <v>0.6041824375473126</v>
      </c>
      <c r="BH24" s="186">
        <v>0.20067699139201811</v>
      </c>
      <c r="BI24" s="6"/>
      <c r="BJ24" s="186">
        <v>0.24294262583597326</v>
      </c>
      <c r="BK24" s="186">
        <v>0.23521004542902357</v>
      </c>
      <c r="BL24" s="186">
        <v>0.14264136074078948</v>
      </c>
      <c r="BM24" s="186">
        <v>-0.27163333923199429</v>
      </c>
      <c r="BN24" s="186">
        <v>8.5273432763429247E-2</v>
      </c>
      <c r="BO24" s="6"/>
      <c r="BP24" s="186">
        <v>0.16504304485727239</v>
      </c>
    </row>
    <row r="25" spans="1:68" ht="12.75" customHeight="1">
      <c r="A25" s="11" t="s">
        <v>3</v>
      </c>
      <c r="B25" s="11"/>
      <c r="D25" s="13">
        <v>1.3869028676496589</v>
      </c>
      <c r="F25" s="13">
        <v>-7.4395591372363179E-2</v>
      </c>
      <c r="H25" s="14">
        <v>-4.2509491504325592E-2</v>
      </c>
      <c r="I25" s="14">
        <v>-0.46555891238670699</v>
      </c>
      <c r="J25" s="14">
        <v>-0.62583446404341925</v>
      </c>
      <c r="K25" s="14">
        <v>-0.48630508474576273</v>
      </c>
      <c r="L25" s="174">
        <v>-0.40893377292660293</v>
      </c>
      <c r="M25" s="6"/>
      <c r="N25" s="14">
        <v>-0.58814352574102968</v>
      </c>
      <c r="O25" s="14">
        <v>9.3979649519502662E-2</v>
      </c>
      <c r="P25" s="14">
        <v>0.99028140411952426</v>
      </c>
      <c r="Q25" s="14">
        <v>1.2563019664774977</v>
      </c>
      <c r="R25" s="174">
        <v>0.21561831523652231</v>
      </c>
      <c r="S25" s="6"/>
      <c r="T25" s="14">
        <v>0.95580808080808066</v>
      </c>
      <c r="U25" s="14">
        <v>0.27231623821211737</v>
      </c>
      <c r="V25" s="14">
        <v>2.1864295605267259E-4</v>
      </c>
      <c r="W25" s="14">
        <v>6.0832943378568149E-3</v>
      </c>
      <c r="X25" s="174">
        <v>0.18423397335946889</v>
      </c>
      <c r="Y25" s="6"/>
      <c r="Z25" s="186">
        <v>0.59861200774693346</v>
      </c>
      <c r="AA25" s="186">
        <v>0.53497817037262663</v>
      </c>
      <c r="AB25" s="186">
        <v>3.0093267269017732E-2</v>
      </c>
      <c r="AC25" s="186">
        <v>-3.3546511627906894E-2</v>
      </c>
      <c r="AD25" s="187">
        <v>0.23554970375246853</v>
      </c>
      <c r="AE25" s="6"/>
      <c r="AF25" s="186">
        <v>-0.30999495204442196</v>
      </c>
      <c r="AG25" s="186">
        <v>-5.8936367244344479E-2</v>
      </c>
      <c r="AH25" s="186">
        <v>0.17026243191624824</v>
      </c>
      <c r="AI25" s="186">
        <v>0.2109727486013353</v>
      </c>
      <c r="AJ25" s="186">
        <v>-1.7019851418828558E-2</v>
      </c>
      <c r="AK25" s="6"/>
      <c r="AL25" s="186">
        <v>0.4196356719584462</v>
      </c>
      <c r="AM25" s="186">
        <v>6.3330287481549119E-2</v>
      </c>
      <c r="AN25" s="186">
        <v>-9.6651353965183762E-2</v>
      </c>
      <c r="AO25" s="186">
        <v>-0.18132141082960751</v>
      </c>
      <c r="AP25" s="186">
        <v>3.0929115987532008E-2</v>
      </c>
      <c r="AQ25" s="6"/>
      <c r="AR25" s="186">
        <v>-0.17459417675856748</v>
      </c>
      <c r="AS25" s="186">
        <v>-4.812268640930728E-2</v>
      </c>
      <c r="AT25" s="186">
        <v>0.13014386082301765</v>
      </c>
      <c r="AU25" s="186">
        <v>0.11832524271844647</v>
      </c>
      <c r="AV25" s="186">
        <v>-3.3506170593408102E-3</v>
      </c>
      <c r="AW25" s="6"/>
      <c r="AX25" s="186">
        <v>-0.33895236311419119</v>
      </c>
      <c r="AY25" s="186">
        <v>-4.1874999999999996E-2</v>
      </c>
      <c r="AZ25" s="186">
        <v>4.5056246299585601E-2</v>
      </c>
      <c r="BA25" s="186">
        <v>0.47384698860553454</v>
      </c>
      <c r="BB25" s="186">
        <v>5.26644051295313E-2</v>
      </c>
      <c r="BC25" s="6"/>
      <c r="BD25" s="186">
        <v>0.18492633169625994</v>
      </c>
      <c r="BE25" s="186">
        <v>6.2259911574980009E-2</v>
      </c>
      <c r="BF25" s="186">
        <v>0.31499631748909396</v>
      </c>
      <c r="BG25" s="186">
        <v>-0.17972977947943902</v>
      </c>
      <c r="BH25" s="186">
        <v>5.0506510209684885E-2</v>
      </c>
      <c r="BI25" s="6"/>
      <c r="BJ25" s="186">
        <v>0.11079228439343214</v>
      </c>
      <c r="BK25" s="186">
        <v>4.7079694323143961E-2</v>
      </c>
      <c r="BL25" s="186">
        <v>-3.6060488561457937E-2</v>
      </c>
      <c r="BM25" s="186">
        <v>0.18805260087069708</v>
      </c>
      <c r="BN25" s="186">
        <v>7.4737942608743557E-2</v>
      </c>
      <c r="BO25" s="6"/>
      <c r="BP25" s="186">
        <v>0.50538174512055112</v>
      </c>
    </row>
    <row r="26" spans="1:68" ht="12.75" customHeight="1">
      <c r="A26" s="11" t="s">
        <v>0</v>
      </c>
      <c r="B26" s="11"/>
      <c r="D26" s="13">
        <v>-0.19241356362866413</v>
      </c>
      <c r="F26" s="13">
        <v>0.50243463929882393</v>
      </c>
      <c r="H26" s="14">
        <v>0.10240503912960497</v>
      </c>
      <c r="I26" s="14">
        <v>1.3986013986013957E-2</v>
      </c>
      <c r="J26" s="14">
        <v>0.18643285648361818</v>
      </c>
      <c r="K26" s="14">
        <v>4.1138228711499636E-2</v>
      </c>
      <c r="L26" s="174">
        <v>8.069904268049477E-2</v>
      </c>
      <c r="M26" s="6"/>
      <c r="N26" s="14">
        <v>-0.23365942342654311</v>
      </c>
      <c r="O26" s="14">
        <v>-0.20391656023839932</v>
      </c>
      <c r="P26" s="14">
        <v>8.4305717619603149E-2</v>
      </c>
      <c r="Q26" s="14">
        <v>2.7331354283959497E-2</v>
      </c>
      <c r="R26" s="174">
        <v>-9.135158827193246E-2</v>
      </c>
      <c r="S26" s="6"/>
      <c r="T26" s="14">
        <v>-0.25530953456845917</v>
      </c>
      <c r="U26" s="176">
        <v>-0.14106951871657747</v>
      </c>
      <c r="V26" s="176">
        <v>0.11245628194780743</v>
      </c>
      <c r="W26" s="176">
        <v>0.21950976484655249</v>
      </c>
      <c r="X26" s="177">
        <v>-3.0973114321257711E-3</v>
      </c>
      <c r="Y26" s="6"/>
      <c r="Z26" s="186">
        <v>0.49241504854368934</v>
      </c>
      <c r="AA26" s="186">
        <v>0.56120034864898516</v>
      </c>
      <c r="AB26" s="186">
        <v>0.27255139056831923</v>
      </c>
      <c r="AC26" s="186">
        <v>0.32739602908734344</v>
      </c>
      <c r="AD26" s="187">
        <v>0.38559095423638179</v>
      </c>
      <c r="AE26" s="6"/>
      <c r="AF26" s="186">
        <v>-0.18011791014433809</v>
      </c>
      <c r="AG26" s="186">
        <v>-8.9487956611899788E-2</v>
      </c>
      <c r="AH26" s="186">
        <v>-0.2364120106423413</v>
      </c>
      <c r="AI26" s="186">
        <v>-0.23568878493167544</v>
      </c>
      <c r="AJ26" s="186">
        <v>-0.19215924128804585</v>
      </c>
      <c r="AK26" s="6"/>
      <c r="AL26" s="186">
        <v>0.33163897842796919</v>
      </c>
      <c r="AM26" s="186">
        <v>0.17348047468465322</v>
      </c>
      <c r="AN26" s="186">
        <v>-8.204745312759254E-2</v>
      </c>
      <c r="AO26" s="186">
        <v>-0.18579573681243433</v>
      </c>
      <c r="AP26" s="186">
        <v>2.1496050797584099E-2</v>
      </c>
      <c r="AQ26" s="6"/>
      <c r="AR26" s="186">
        <v>-0.18452658039288705</v>
      </c>
      <c r="AS26" s="186">
        <v>-0.22270470227844896</v>
      </c>
      <c r="AT26" s="186">
        <v>4.5187528242205399E-3</v>
      </c>
      <c r="AU26" s="186">
        <v>6.9043267648508211E-2</v>
      </c>
      <c r="AV26" s="186">
        <v>-9.3074409687051829E-2</v>
      </c>
      <c r="AW26" s="6"/>
      <c r="AX26" s="186">
        <v>-0.13471857517981511</v>
      </c>
      <c r="AY26" s="186">
        <v>-0.10189186593680977</v>
      </c>
      <c r="AZ26" s="186">
        <v>-0.32658569500674761</v>
      </c>
      <c r="BA26" s="186">
        <v>-0.61528497409326421</v>
      </c>
      <c r="BB26" s="186">
        <v>-0.3046842681591434</v>
      </c>
      <c r="BC26" s="6"/>
      <c r="BD26" s="186">
        <v>0.16057527378282099</v>
      </c>
      <c r="BE26" s="186">
        <v>3.7959794696321714E-2</v>
      </c>
      <c r="BF26" s="186">
        <v>-0.10701402805611226</v>
      </c>
      <c r="BG26" s="186">
        <v>0.25998075998075976</v>
      </c>
      <c r="BH26" s="186">
        <v>6.4814166724994848E-2</v>
      </c>
      <c r="BI26" s="6"/>
      <c r="BJ26" s="186">
        <v>-0.4320145520691222</v>
      </c>
      <c r="BK26" s="186">
        <v>-1.8543319254146651E-2</v>
      </c>
      <c r="BL26" s="186">
        <v>1.3408138839018551</v>
      </c>
      <c r="BM26" s="186">
        <v>0.22447031876312273</v>
      </c>
      <c r="BN26" s="186">
        <v>0.20239269046210473</v>
      </c>
      <c r="BO26" s="6"/>
      <c r="BP26" s="186">
        <v>0.64231385108086458</v>
      </c>
    </row>
    <row r="27" spans="1:68" ht="12.75" customHeight="1">
      <c r="A27" s="11" t="s">
        <v>5</v>
      </c>
      <c r="B27" s="11"/>
      <c r="D27" s="13">
        <v>6.4166241713411454E-2</v>
      </c>
      <c r="F27" s="13">
        <v>0.55514983651439431</v>
      </c>
      <c r="H27" s="14">
        <v>1.2893651566812796</v>
      </c>
      <c r="I27" s="14">
        <v>-0.50731657677826392</v>
      </c>
      <c r="J27" s="14">
        <v>-0.14942832014072116</v>
      </c>
      <c r="K27" s="14">
        <v>-3.0459978268743138E-2</v>
      </c>
      <c r="L27" s="174">
        <v>-0.13304231717337722</v>
      </c>
      <c r="M27" s="6"/>
      <c r="N27" s="14">
        <v>-0.55107019758584985</v>
      </c>
      <c r="O27" s="14">
        <v>1.5019277373870894</v>
      </c>
      <c r="P27" s="14">
        <v>7.538000206803841E-2</v>
      </c>
      <c r="Q27" s="14">
        <v>-0.11913033733049427</v>
      </c>
      <c r="R27" s="174">
        <v>0.15452509862926056</v>
      </c>
      <c r="S27" s="6"/>
      <c r="T27" s="14">
        <v>1.30173775671406</v>
      </c>
      <c r="U27" s="14">
        <v>-0.65905338470005503</v>
      </c>
      <c r="V27" s="14">
        <v>-0.38237179487179485</v>
      </c>
      <c r="W27" s="14">
        <v>-0.31509754028838</v>
      </c>
      <c r="X27" s="174">
        <v>-0.3598768599281682</v>
      </c>
      <c r="Y27" s="6"/>
      <c r="Z27" s="186">
        <v>-2.4021962937542995E-2</v>
      </c>
      <c r="AA27" s="186">
        <v>0.68603712671509265</v>
      </c>
      <c r="AB27" s="186">
        <v>4.411001556824079E-2</v>
      </c>
      <c r="AC27" s="186">
        <v>-0.30216718266253872</v>
      </c>
      <c r="AD27" s="187">
        <v>6.6046809874959811E-2</v>
      </c>
      <c r="AE27" s="6"/>
      <c r="AF27" s="186">
        <v>-0.99578059071729963</v>
      </c>
      <c r="AG27" s="186">
        <v>0.91574916227860204</v>
      </c>
      <c r="AH27" s="186">
        <v>0.37375745526838955</v>
      </c>
      <c r="AI27" s="186">
        <v>5.501330967169471E-2</v>
      </c>
      <c r="AJ27" s="186">
        <v>0.19714285714285729</v>
      </c>
      <c r="AK27" s="6"/>
      <c r="AL27" s="186" t="s">
        <v>61</v>
      </c>
      <c r="AM27" s="186">
        <v>-0.53782608695652168</v>
      </c>
      <c r="AN27" s="186">
        <v>-0.19862518089725034</v>
      </c>
      <c r="AO27" s="186">
        <v>0.31930193439865517</v>
      </c>
      <c r="AP27" s="186">
        <v>-0.14705815852279858</v>
      </c>
      <c r="AQ27" s="6"/>
      <c r="AR27" s="186">
        <v>-0.42350907519446845</v>
      </c>
      <c r="AS27" s="186">
        <v>0.7809063483310088</v>
      </c>
      <c r="AT27" s="186">
        <v>-2.2573363431151128E-2</v>
      </c>
      <c r="AU27" s="186">
        <v>-0.54100659803015361</v>
      </c>
      <c r="AV27" s="186">
        <v>8.2073319617628204E-3</v>
      </c>
      <c r="AW27" s="6"/>
      <c r="AX27" s="186">
        <v>0.1709145427286356</v>
      </c>
      <c r="AY27" s="186">
        <v>-0.50030358227079541</v>
      </c>
      <c r="AZ27" s="186">
        <v>-7.89838337182448E-2</v>
      </c>
      <c r="BA27" s="186">
        <v>-0.84444444444444444</v>
      </c>
      <c r="BB27" s="186">
        <v>-0.3378615249780893</v>
      </c>
      <c r="BC27" s="6"/>
      <c r="BD27" s="186">
        <v>0.38028169014084501</v>
      </c>
      <c r="BE27" s="186">
        <v>0.99696233292831105</v>
      </c>
      <c r="BF27" s="186">
        <v>0.8370110330992977</v>
      </c>
      <c r="BG27" s="186">
        <v>6.6696428571428568</v>
      </c>
      <c r="BH27" s="186">
        <v>0.96051180233840716</v>
      </c>
      <c r="BI27" s="6"/>
      <c r="BJ27" s="186">
        <v>1.2337662337662336</v>
      </c>
      <c r="BK27" s="186">
        <v>0.54091877091572882</v>
      </c>
      <c r="BL27" s="186">
        <v>-0.17826917826917832</v>
      </c>
      <c r="BM27" s="186">
        <v>-0.11874272409778808</v>
      </c>
      <c r="BN27" s="186">
        <v>0.26476876336221444</v>
      </c>
      <c r="BO27" s="6"/>
      <c r="BP27" s="186">
        <v>-0.14410299003322258</v>
      </c>
    </row>
    <row r="28" spans="1:68" ht="12.75" customHeight="1">
      <c r="A28" s="11" t="s">
        <v>43</v>
      </c>
      <c r="B28" s="11"/>
      <c r="D28" s="208">
        <v>1.0357045119152692</v>
      </c>
      <c r="F28" s="208">
        <v>-0.74653723866651756</v>
      </c>
      <c r="H28" s="209" t="s">
        <v>61</v>
      </c>
      <c r="I28" s="209" t="s">
        <v>61</v>
      </c>
      <c r="J28" s="209" t="s">
        <v>61</v>
      </c>
      <c r="K28" s="209">
        <v>0.44086839548409151</v>
      </c>
      <c r="L28" s="210">
        <v>2.7265734279849467</v>
      </c>
      <c r="M28" s="6"/>
      <c r="N28" s="209">
        <v>-0.30991527202226288</v>
      </c>
      <c r="O28" s="209">
        <v>-1</v>
      </c>
      <c r="P28" s="209">
        <v>-0.60318419902581533</v>
      </c>
      <c r="Q28" s="209">
        <v>-0.10557796625819349</v>
      </c>
      <c r="R28" s="210">
        <v>-0.45101220968767108</v>
      </c>
      <c r="S28" s="6"/>
      <c r="T28" s="209">
        <v>-0.10278745644599296</v>
      </c>
      <c r="U28" s="209" t="s">
        <v>61</v>
      </c>
      <c r="V28" s="209">
        <v>0.43943661971830994</v>
      </c>
      <c r="W28" s="209">
        <v>0.15635784443854517</v>
      </c>
      <c r="X28" s="210">
        <v>0.28712374581939781</v>
      </c>
      <c r="Y28" s="6"/>
      <c r="Z28" s="204">
        <v>9.3203883495145412E-2</v>
      </c>
      <c r="AA28" s="204">
        <v>0.83676092544987157</v>
      </c>
      <c r="AB28" s="204">
        <v>0.3131115459882583</v>
      </c>
      <c r="AC28" s="204">
        <v>-0.46166207529843883</v>
      </c>
      <c r="AD28" s="211">
        <v>-0.10185786670131214</v>
      </c>
      <c r="AE28" s="6"/>
      <c r="AF28" s="204">
        <v>0.64387211367673203</v>
      </c>
      <c r="AG28" s="204">
        <v>1.4408677396780964</v>
      </c>
      <c r="AH28" s="204">
        <v>-8.3954297069051109E-2</v>
      </c>
      <c r="AI28" s="204">
        <v>-0.39957356076759065</v>
      </c>
      <c r="AJ28" s="204">
        <v>0.24273108635903373</v>
      </c>
      <c r="AK28" s="6"/>
      <c r="AL28" s="204">
        <v>-0.51323608860075631</v>
      </c>
      <c r="AM28" s="204">
        <v>-0.32483916284403636</v>
      </c>
      <c r="AN28" s="204">
        <v>0.57212581344902391</v>
      </c>
      <c r="AO28" s="204">
        <v>1.6824614985795456</v>
      </c>
      <c r="AP28" s="204">
        <v>0.15607808054941219</v>
      </c>
      <c r="AQ28" s="6"/>
      <c r="AR28" s="204">
        <v>0.32297447280799108</v>
      </c>
      <c r="AS28" s="204">
        <v>-0.23480686092041481</v>
      </c>
      <c r="AT28" s="204">
        <v>-0.40324249741290097</v>
      </c>
      <c r="AU28" s="204">
        <v>-0.16863163272070913</v>
      </c>
      <c r="AV28" s="204">
        <v>-0.20820524818980179</v>
      </c>
      <c r="AW28" s="6"/>
      <c r="AX28" s="204">
        <v>0.78691275167785224</v>
      </c>
      <c r="AY28" s="204">
        <v>0.5760266370699223</v>
      </c>
      <c r="AZ28" s="204">
        <v>0.46358381502890178</v>
      </c>
      <c r="BA28" s="204">
        <v>0.12292993630573235</v>
      </c>
      <c r="BB28" s="204">
        <v>0.40233977619532024</v>
      </c>
      <c r="BC28" s="6"/>
      <c r="BD28" s="204">
        <v>0.23333333333333339</v>
      </c>
      <c r="BE28" s="204">
        <v>-0.1052816901408451</v>
      </c>
      <c r="BF28" s="204">
        <v>0.20497630331753558</v>
      </c>
      <c r="BG28" s="204">
        <v>-0.67158252977878619</v>
      </c>
      <c r="BH28" s="204">
        <v>-0.14970982952484579</v>
      </c>
      <c r="BI28" s="6"/>
      <c r="BJ28" s="204">
        <v>0.60791777693186155</v>
      </c>
      <c r="BK28" s="204">
        <v>0.75954348681621409</v>
      </c>
      <c r="BL28" s="204">
        <v>-0.22418879056047203</v>
      </c>
      <c r="BM28" s="204">
        <v>2.0509499136442142</v>
      </c>
      <c r="BN28" s="204">
        <v>0.55646795350325284</v>
      </c>
      <c r="BO28" s="6"/>
      <c r="BP28" s="204">
        <v>-0.27201704545454541</v>
      </c>
    </row>
    <row r="29" spans="1:68" ht="12.75" customHeight="1">
      <c r="A29" s="11" t="s">
        <v>63</v>
      </c>
      <c r="B29" s="11"/>
      <c r="D29" s="171"/>
      <c r="F29" s="171"/>
      <c r="H29" s="172"/>
      <c r="I29" s="172"/>
      <c r="J29" s="172"/>
      <c r="K29" s="172"/>
      <c r="L29" s="175"/>
      <c r="M29" s="6"/>
      <c r="N29" s="172"/>
      <c r="O29" s="172"/>
      <c r="P29" s="172"/>
      <c r="Q29" s="172"/>
      <c r="R29" s="175"/>
      <c r="S29" s="6"/>
      <c r="T29" s="172"/>
      <c r="U29" s="172"/>
      <c r="V29" s="172"/>
      <c r="W29" s="172"/>
      <c r="X29" s="175"/>
      <c r="Y29" s="6"/>
      <c r="Z29" s="188"/>
      <c r="AA29" s="188"/>
      <c r="AB29" s="188"/>
      <c r="AC29" s="188"/>
      <c r="AD29" s="189"/>
      <c r="AE29" s="6"/>
      <c r="AF29" s="188"/>
      <c r="AG29" s="188"/>
      <c r="AH29" s="188"/>
      <c r="AI29" s="188"/>
      <c r="AJ29" s="188"/>
      <c r="AK29" s="6"/>
      <c r="AL29" s="188"/>
      <c r="AM29" s="188"/>
      <c r="AN29" s="188"/>
      <c r="AO29" s="188"/>
      <c r="AP29" s="188"/>
      <c r="AQ29" s="6"/>
      <c r="AR29" s="188"/>
      <c r="AS29" s="188"/>
      <c r="AT29" s="188"/>
      <c r="AU29" s="188"/>
      <c r="AV29" s="188"/>
      <c r="AW29" s="6"/>
      <c r="AX29" s="188" t="s">
        <v>62</v>
      </c>
      <c r="AY29" s="188" t="s">
        <v>62</v>
      </c>
      <c r="AZ29" s="188" t="s">
        <v>62</v>
      </c>
      <c r="BA29" s="188" t="s">
        <v>62</v>
      </c>
      <c r="BB29" s="188" t="s">
        <v>62</v>
      </c>
      <c r="BC29" s="6"/>
      <c r="BD29" s="188">
        <v>-0.47986025482942862</v>
      </c>
      <c r="BE29" s="188" t="s">
        <v>61</v>
      </c>
      <c r="BF29" s="188" t="s">
        <v>61</v>
      </c>
      <c r="BG29" s="188" t="s">
        <v>61</v>
      </c>
      <c r="BH29" s="188">
        <v>-0.10195319077285736</v>
      </c>
      <c r="BI29" s="6"/>
      <c r="BJ29" s="188">
        <v>0.24061635717107865</v>
      </c>
      <c r="BK29" s="188">
        <v>0.5875883739198744</v>
      </c>
      <c r="BL29" s="188">
        <v>0.58497211623128864</v>
      </c>
      <c r="BM29" s="188">
        <v>0.22366898148148162</v>
      </c>
      <c r="BN29" s="188">
        <v>0.38651917127589752</v>
      </c>
      <c r="BO29" s="6"/>
      <c r="BP29" s="188">
        <v>0.92006369426751577</v>
      </c>
    </row>
    <row r="30" spans="1:68" ht="12.75" customHeight="1">
      <c r="A30" s="11" t="s">
        <v>6</v>
      </c>
      <c r="B30" s="11"/>
      <c r="C30" s="11"/>
      <c r="D30" s="13">
        <v>0.21846385412424496</v>
      </c>
      <c r="E30" s="11"/>
      <c r="F30" s="13">
        <v>3.0415463407966747E-3</v>
      </c>
      <c r="G30" s="11"/>
      <c r="H30" s="174">
        <v>-2.8788705017211091E-2</v>
      </c>
      <c r="I30" s="174">
        <v>-0.16320558812347341</v>
      </c>
      <c r="J30" s="174">
        <v>-8.2565000047186254E-2</v>
      </c>
      <c r="K30" s="174">
        <v>-9.873759999999987E-2</v>
      </c>
      <c r="L30" s="174">
        <v>-9.4079530469017403E-2</v>
      </c>
      <c r="M30" s="16"/>
      <c r="N30" s="174">
        <v>-0.13295973805310457</v>
      </c>
      <c r="O30" s="174">
        <v>-9.8063891123873703E-2</v>
      </c>
      <c r="P30" s="174">
        <v>-1.9299295549469964E-2</v>
      </c>
      <c r="Q30" s="174">
        <v>0.13041099292344405</v>
      </c>
      <c r="R30" s="174">
        <v>-2.6996640560356222E-2</v>
      </c>
      <c r="S30" s="16"/>
      <c r="T30" s="174">
        <v>-3.0501271383719164E-2</v>
      </c>
      <c r="U30" s="174">
        <v>-3.3837073220370772E-3</v>
      </c>
      <c r="V30" s="174">
        <v>0.15269881893893311</v>
      </c>
      <c r="W30" s="174">
        <v>-6.0775295663600626E-2</v>
      </c>
      <c r="X30" s="174">
        <v>1.3209304837381364E-2</v>
      </c>
      <c r="Y30" s="16"/>
      <c r="Z30" s="187">
        <v>0.28205191351031877</v>
      </c>
      <c r="AA30" s="187">
        <v>0.25702652337068854</v>
      </c>
      <c r="AB30" s="187">
        <v>6.4542840503748922E-2</v>
      </c>
      <c r="AC30" s="187">
        <v>9.9552858209731365E-2</v>
      </c>
      <c r="AD30" s="187">
        <v>0.16167648712680238</v>
      </c>
      <c r="AE30" s="16"/>
      <c r="AF30" s="187">
        <v>-0.20167502257054504</v>
      </c>
      <c r="AG30" s="187">
        <v>5.9096493811114703E-2</v>
      </c>
      <c r="AH30" s="187">
        <v>7.5083982254741777E-2</v>
      </c>
      <c r="AI30" s="187">
        <v>8.8733944323125424E-2</v>
      </c>
      <c r="AJ30" s="187">
        <v>9.0088643371020183E-3</v>
      </c>
      <c r="AK30" s="16"/>
      <c r="AL30" s="187">
        <v>0.50949230028873904</v>
      </c>
      <c r="AM30" s="187">
        <v>3.5216161344127528E-2</v>
      </c>
      <c r="AN30" s="187">
        <v>-6.8838303928505984E-2</v>
      </c>
      <c r="AO30" s="187">
        <v>-9.1561701360603265E-2</v>
      </c>
      <c r="AP30" s="187">
        <v>5.8588947174884165E-2</v>
      </c>
      <c r="AQ30" s="16"/>
      <c r="AR30" s="187">
        <v>-0.23008870717069552</v>
      </c>
      <c r="AS30" s="187">
        <v>-4.9067791489443069E-2</v>
      </c>
      <c r="AT30" s="187">
        <v>0.14254365367373945</v>
      </c>
      <c r="AU30" s="187">
        <v>0.13481314963907098</v>
      </c>
      <c r="AV30" s="187">
        <v>-4.2187161351578961E-3</v>
      </c>
      <c r="AW30" s="16"/>
      <c r="AX30" s="187">
        <v>6.5672877846790767E-2</v>
      </c>
      <c r="AY30" s="187">
        <v>4.6787042988760907E-2</v>
      </c>
      <c r="AZ30" s="187">
        <v>8.9231666031435175E-3</v>
      </c>
      <c r="BA30" s="187">
        <v>-1.0080506170096815E-2</v>
      </c>
      <c r="BB30" s="187">
        <v>2.3781587279676497E-2</v>
      </c>
      <c r="BC30" s="16"/>
      <c r="BD30" s="187">
        <v>-6.2655424308361907E-2</v>
      </c>
      <c r="BE30" s="187">
        <v>2.7325505666065064E-2</v>
      </c>
      <c r="BF30" s="187">
        <v>0.19270682873713918</v>
      </c>
      <c r="BG30" s="187">
        <v>3.3752988787693505E-2</v>
      </c>
      <c r="BH30" s="187">
        <v>5.6598168802221016E-2</v>
      </c>
      <c r="BI30" s="16"/>
      <c r="BJ30" s="187">
        <v>0.11989346487864561</v>
      </c>
      <c r="BK30" s="187">
        <v>0.20657676667964719</v>
      </c>
      <c r="BL30" s="187">
        <v>2.8698476577298182E-2</v>
      </c>
      <c r="BM30" s="187">
        <v>0.1372207043676783</v>
      </c>
      <c r="BN30" s="187">
        <v>0.11431488234930542</v>
      </c>
      <c r="BO30" s="16"/>
      <c r="BP30" s="187">
        <v>0.2629484652471239</v>
      </c>
    </row>
    <row r="31" spans="1:68" ht="9.75" customHeight="1" thickBo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212"/>
      <c r="AY31" s="212"/>
      <c r="AZ31" s="212"/>
      <c r="BA31" s="15"/>
      <c r="BB31" s="15"/>
      <c r="BC31" s="15"/>
      <c r="BD31" s="212"/>
      <c r="BE31" s="212"/>
      <c r="BF31" s="212"/>
      <c r="BG31" s="212"/>
      <c r="BH31" s="212"/>
      <c r="BI31" s="15"/>
      <c r="BJ31" s="212"/>
      <c r="BK31" s="212"/>
      <c r="BL31" s="212"/>
      <c r="BM31" s="212"/>
      <c r="BN31" s="212"/>
      <c r="BO31" s="15"/>
      <c r="BP31" s="212"/>
    </row>
    <row r="32" spans="1:68" ht="12.75" customHeight="1">
      <c r="AJ32" s="184"/>
    </row>
    <row r="33" spans="35:36">
      <c r="AJ33" s="184"/>
    </row>
    <row r="34" spans="35:36">
      <c r="AJ34" s="184"/>
    </row>
    <row r="36" spans="35:36">
      <c r="AI36" s="181"/>
      <c r="AJ36" s="180"/>
    </row>
    <row r="40" spans="35:36">
      <c r="AI40" s="195"/>
      <c r="AJ40" s="196"/>
    </row>
    <row r="41" spans="35:36">
      <c r="AI41" s="195"/>
      <c r="AJ41" s="196"/>
    </row>
    <row r="45" spans="35:36">
      <c r="AI45" s="197"/>
      <c r="AJ45" s="198"/>
    </row>
    <row r="46" spans="35:36">
      <c r="AI46" s="197"/>
      <c r="AJ46" s="198"/>
    </row>
    <row r="47" spans="35:36">
      <c r="AI47" s="199"/>
      <c r="AJ47" s="200"/>
    </row>
    <row r="48" spans="35:36">
      <c r="AI48" s="199"/>
      <c r="AJ48" s="200"/>
    </row>
    <row r="51" spans="35:36">
      <c r="AI51" s="201"/>
      <c r="AJ51" s="202"/>
    </row>
    <row r="52" spans="35:36">
      <c r="AI52" s="201"/>
      <c r="AJ52" s="202"/>
    </row>
  </sheetData>
  <mergeCells count="5">
    <mergeCell ref="T20:X20"/>
    <mergeCell ref="N6:R6"/>
    <mergeCell ref="N20:R20"/>
    <mergeCell ref="H6:L6"/>
    <mergeCell ref="H20:L20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Norway prices_NOK</vt:lpstr>
      <vt:lpstr>vol historisk</vt:lpstr>
      <vt:lpstr>'vol historisk'!Print_Area</vt:lpstr>
    </vt:vector>
  </TitlesOfParts>
  <Company>Marine Harvest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Døsvig, Kim Galtung</dc:creator>
  <cp:lastModifiedBy>Dosvig, Kim Galtung</cp:lastModifiedBy>
  <cp:lastPrinted>2016-01-25T09:56:54Z</cp:lastPrinted>
  <dcterms:created xsi:type="dcterms:W3CDTF">2014-09-19T06:31:38Z</dcterms:created>
  <dcterms:modified xsi:type="dcterms:W3CDTF">2026-05-12T16:12:41Z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2000" linkTarget="Prop_2000">
    <vt:lpwstr>#REF!</vt:lpwstr>
  </property>
  <property fmtid="{D5CDD505-2E9C-101B-9397-08002B2CF9AE}" pid="3" name="2001" linkTarget="Prop_2001">
    <vt:lpwstr>#REF!</vt:lpwstr>
  </property>
  <property fmtid="{D5CDD505-2E9C-101B-9397-08002B2CF9AE}" pid="4" name="2002" linkTarget="Prop_2002">
    <vt:lpwstr>#REF!</vt:lpwstr>
  </property>
  <property fmtid="{D5CDD505-2E9C-101B-9397-08002B2CF9AE}" pid="5" name="LTM8_01" linkTarget="Prop_LTM8_01">
    <vt:lpwstr>#REF!</vt:lpwstr>
  </property>
  <property fmtid="{D5CDD505-2E9C-101B-9397-08002B2CF9AE}" pid="6" name="TTM" linkTarget="Prop_TTM">
    <vt:lpwstr>#REF!</vt:lpwstr>
  </property>
  <property fmtid="{D5CDD505-2E9C-101B-9397-08002B2CF9AE}" pid="7" name="Type_Matrix" linkTarget="Prop_Type_Matrix">
    <vt:lpwstr>#REF!</vt:lpwstr>
  </property>
  <property fmtid="{D5CDD505-2E9C-101B-9397-08002B2CF9AE}" pid="8" name="SV_QUERY_LIST_4F35BF76-6C0D-4D9B-82B2-816C12CF3733">
    <vt:lpwstr>empty_477D106A-C0D6-4607-AEBD-E2C9D60EA279</vt:lpwstr>
  </property>
  <property fmtid="{D5CDD505-2E9C-101B-9397-08002B2CF9AE}" pid="9" name="SV_HIDDEN_GRID_QUERY_LIST_4F35BF76-6C0D-4D9B-82B2-816C12CF3733">
    <vt:lpwstr>empty_477D106A-C0D6-4607-AEBD-E2C9D60EA279</vt:lpwstr>
  </property>
</Properties>
</file>